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Common\Seifertová\"/>
    </mc:Choice>
  </mc:AlternateContent>
  <bookViews>
    <workbookView xWindow="0" yWindow="0" windowWidth="0" windowHeight="0"/>
  </bookViews>
  <sheets>
    <sheet name="Rekapitulace stavby" sheetId="1" r:id="rId1"/>
    <sheet name="SO-00 - VRN" sheetId="2" r:id="rId2"/>
    <sheet name="SO-01 - Sanace nátrže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'SO-00 - VRN'!$C$122:$K$155</definedName>
    <definedName name="_xlnm.Print_Area" localSheetId="1">'SO-00 - VRN'!$C$82:$J$104,'SO-00 - VRN'!$C$110:$K$155</definedName>
    <definedName name="_xlnm.Print_Titles" localSheetId="1">'SO-00 - VRN'!$122:$122</definedName>
    <definedName name="_xlnm._FilterDatabase" localSheetId="2" hidden="1">'SO-01 - Sanace nátrže'!$C$119:$K$149</definedName>
    <definedName name="_xlnm.Print_Area" localSheetId="2">'SO-01 - Sanace nátrže'!$C$82:$J$101,'SO-01 - Sanace nátrže'!$C$107:$K$149</definedName>
    <definedName name="_xlnm.Print_Titles" localSheetId="2">'SO-01 - Sanace nátrže'!$119:$119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49"/>
  <c r="BH149"/>
  <c r="BG149"/>
  <c r="BF149"/>
  <c r="T149"/>
  <c r="T148"/>
  <c r="R149"/>
  <c r="R148"/>
  <c r="P149"/>
  <c r="P148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J117"/>
  <c r="F114"/>
  <c r="E112"/>
  <c r="J92"/>
  <c r="F89"/>
  <c r="E87"/>
  <c r="J21"/>
  <c r="E21"/>
  <c r="J116"/>
  <c r="J20"/>
  <c r="J18"/>
  <c r="E18"/>
  <c r="F117"/>
  <c r="J17"/>
  <c r="J15"/>
  <c r="E15"/>
  <c r="F116"/>
  <c r="J14"/>
  <c r="J12"/>
  <c r="J114"/>
  <c r="E7"/>
  <c r="E110"/>
  <c i="2" r="J125"/>
  <c r="J37"/>
  <c r="J36"/>
  <c i="1" r="AY95"/>
  <c i="2" r="J35"/>
  <c i="1" r="AX95"/>
  <c i="2"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T126"/>
  <c r="T124"/>
  <c r="R127"/>
  <c r="R126"/>
  <c r="R124"/>
  <c r="P127"/>
  <c r="P126"/>
  <c r="P124"/>
  <c r="J98"/>
  <c r="J120"/>
  <c r="F117"/>
  <c r="E115"/>
  <c r="J92"/>
  <c r="F89"/>
  <c r="E87"/>
  <c r="J21"/>
  <c r="E21"/>
  <c r="J119"/>
  <c r="J20"/>
  <c r="J18"/>
  <c r="E18"/>
  <c r="F120"/>
  <c r="J17"/>
  <c r="J15"/>
  <c r="E15"/>
  <c r="F119"/>
  <c r="J14"/>
  <c r="J12"/>
  <c r="J117"/>
  <c r="E7"/>
  <c r="E113"/>
  <c i="1" r="L90"/>
  <c r="AM90"/>
  <c r="AM89"/>
  <c r="L89"/>
  <c r="AM87"/>
  <c r="L87"/>
  <c r="L85"/>
  <c r="L84"/>
  <c i="2" r="J138"/>
  <c r="BK154"/>
  <c r="BK152"/>
  <c r="BK150"/>
  <c r="BK148"/>
  <c r="J145"/>
  <c r="J142"/>
  <c r="BK138"/>
  <c r="J136"/>
  <c r="J134"/>
  <c r="J132"/>
  <c r="J130"/>
  <c r="J127"/>
  <c i="3" r="J149"/>
  <c r="J146"/>
  <c r="J143"/>
  <c r="J139"/>
  <c r="J136"/>
  <c r="J134"/>
  <c r="J131"/>
  <c r="J128"/>
  <c r="BK126"/>
  <c r="J123"/>
  <c i="2" r="BK140"/>
  <c r="J154"/>
  <c r="J152"/>
  <c r="J150"/>
  <c r="J148"/>
  <c r="BK145"/>
  <c r="BK142"/>
  <c r="J140"/>
  <c r="BK136"/>
  <c r="BK134"/>
  <c r="BK132"/>
  <c r="BK130"/>
  <c r="BK127"/>
  <c i="1" r="AS94"/>
  <c i="3" r="BK149"/>
  <c r="BK146"/>
  <c r="BK143"/>
  <c r="BK139"/>
  <c r="BK136"/>
  <c r="BK134"/>
  <c r="BK131"/>
  <c r="BK128"/>
  <c r="J126"/>
  <c r="BK123"/>
  <c i="2" l="1" r="P129"/>
  <c r="T129"/>
  <c r="BK147"/>
  <c r="J147"/>
  <c r="J103"/>
  <c r="T147"/>
  <c r="T144"/>
  <c r="T128"/>
  <c r="T123"/>
  <c i="3" r="BK122"/>
  <c r="J122"/>
  <c r="J98"/>
  <c r="P122"/>
  <c r="R122"/>
  <c r="T122"/>
  <c r="BK142"/>
  <c r="J142"/>
  <c r="J99"/>
  <c r="P142"/>
  <c r="R142"/>
  <c r="T142"/>
  <c i="2" r="BK129"/>
  <c r="J129"/>
  <c r="J101"/>
  <c r="R129"/>
  <c r="P147"/>
  <c r="P144"/>
  <c r="R147"/>
  <c r="R144"/>
  <c r="BK126"/>
  <c r="J126"/>
  <c r="J99"/>
  <c i="3" r="BK148"/>
  <c r="J148"/>
  <c r="J100"/>
  <c i="2" r="BK144"/>
  <c r="J144"/>
  <c r="J102"/>
  <c i="3" r="E85"/>
  <c r="J89"/>
  <c r="F91"/>
  <c r="J91"/>
  <c r="F92"/>
  <c r="BE123"/>
  <c r="BE126"/>
  <c r="BE128"/>
  <c r="BE131"/>
  <c r="BE134"/>
  <c r="BE136"/>
  <c r="BE139"/>
  <c r="BE143"/>
  <c r="BE146"/>
  <c r="BE149"/>
  <c i="2" r="E85"/>
  <c r="J89"/>
  <c r="F91"/>
  <c r="J91"/>
  <c r="F92"/>
  <c r="BE127"/>
  <c r="BE130"/>
  <c r="BE132"/>
  <c r="BE134"/>
  <c r="BE136"/>
  <c r="BE138"/>
  <c r="BE140"/>
  <c r="BE142"/>
  <c r="BE145"/>
  <c r="BE148"/>
  <c r="BE150"/>
  <c r="BE152"/>
  <c r="BE154"/>
  <c r="F35"/>
  <c i="1" r="BB95"/>
  <c i="2" r="F34"/>
  <c i="1" r="BA95"/>
  <c i="2" r="F36"/>
  <c i="1" r="BC95"/>
  <c i="3" r="F34"/>
  <c i="1" r="BA96"/>
  <c i="3" r="F37"/>
  <c i="1" r="BD96"/>
  <c i="3" r="F35"/>
  <c i="1" r="BB96"/>
  <c i="2" r="F37"/>
  <c i="1" r="BD95"/>
  <c i="2" r="J34"/>
  <c i="1" r="AW95"/>
  <c i="3" r="F36"/>
  <c i="1" r="BC96"/>
  <c i="3" r="J34"/>
  <c i="1" r="AW96"/>
  <c i="3" l="1" r="R121"/>
  <c r="R120"/>
  <c r="P121"/>
  <c r="P120"/>
  <c i="1" r="AU96"/>
  <c i="2" r="R128"/>
  <c r="R123"/>
  <c i="3" r="T121"/>
  <c r="T120"/>
  <c i="2" r="P128"/>
  <c r="P123"/>
  <c i="1" r="AU95"/>
  <c i="2" r="BK128"/>
  <c r="J128"/>
  <c r="J100"/>
  <c i="3" r="BK121"/>
  <c r="J121"/>
  <c r="J97"/>
  <c i="2" r="BK124"/>
  <c r="J124"/>
  <c r="J97"/>
  <c r="F33"/>
  <c i="1" r="AZ95"/>
  <c r="BC94"/>
  <c r="AY94"/>
  <c r="BA94"/>
  <c r="W30"/>
  <c i="3" r="F33"/>
  <c i="1" r="AZ96"/>
  <c i="2" r="J33"/>
  <c i="1" r="AV95"/>
  <c r="AT95"/>
  <c r="BD94"/>
  <c r="W33"/>
  <c r="BB94"/>
  <c r="AX94"/>
  <c i="3" r="J33"/>
  <c i="1" r="AV96"/>
  <c r="AT96"/>
  <c i="2" l="1" r="BK123"/>
  <c r="J123"/>
  <c i="3" r="BK120"/>
  <c r="J120"/>
  <c i="1" r="AU94"/>
  <c i="2" r="J30"/>
  <c i="1" r="AG95"/>
  <c r="AZ94"/>
  <c r="AV94"/>
  <c r="AK29"/>
  <c r="W32"/>
  <c i="3" r="J30"/>
  <c i="1" r="AG96"/>
  <c r="W31"/>
  <c r="AW94"/>
  <c r="AK30"/>
  <c i="3" l="1" r="J39"/>
  <c i="2" r="J39"/>
  <c r="J96"/>
  <c i="3" r="J96"/>
  <c i="1" r="AN95"/>
  <c r="AN96"/>
  <c r="AG94"/>
  <c r="AK26"/>
  <c r="AK35"/>
  <c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<sst xmlns="http://schemas.openxmlformats.org/spreadsheetml/2006/main">
  <si>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</si>
  <si>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</si>
  <si>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</si>
  <si>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</si>
  <si>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</si>
  <si>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{e15d9d64-3f48-420b-9e12-94d4867dcd43}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</si>
  <si>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</si>
  <si>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</si>
  <si>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</si>
  <si>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</si>
  <si>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</si>
  <si>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</si>
  <si>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</si>
  <si>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</si>
  <si>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</si>
  <si>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</si>
  <si>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</si>
  <si>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Svratka, ř. km 20,890-21,035, Židlochovice, sanace nátrží</t>
  </si>
  <si>
    <t>KSO:</t>
  </si>
  <si>
    <t>CC-CZ:</t>
  </si>
  <si>
    <t>Místo:</t>
  </si>
  <si>
    <t xml:space="preserve"> </t>
  </si>
  <si>
    <t>Datum:</t>
  </si>
  <si>
    <t>31. 1. 2025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</si>
  <si>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</si>
  <si>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</si>
  <si>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</si>
  <si>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</si>
  <si>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</si>
  <si>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</si>
  <si>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</si>
  <si>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</si>
  <si>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Povodí Moravy,s.p.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</si>
  <si>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</si>
  <si>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</si>
  <si>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</si>
  <si>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</si>
  <si>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</si>
  <si>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</si>
  <si>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</si>
  <si>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</si>
  <si>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</si>
  <si>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</si>
  <si>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</si>
  <si>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</si>
  <si>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</si>
  <si>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</si>
  <si>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</si>
  <si>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</si>
  <si>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</si>
  <si>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</si>
  <si>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</si>
  <si>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</si>
  <si>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</si>
  <si>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</si>
  <si>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</si>
  <si>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</si>
  <si>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</si>
  <si>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</si>
  <si>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</si>
  <si>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</si>
  <si>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</si>
  <si>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</si>
  <si>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</si>
  <si>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</si>
  <si>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</si>
  <si>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</si>
  <si>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</si>
  <si>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</si>
  <si>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</si>
  <si>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</si>
  <si>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</si>
  <si>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</si>
  <si>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</si>
  <si>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</si>
  <si>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</si>
  <si>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</si>
  <si>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</si>
  <si>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</si>
  <si>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SO-00</t>
  </si>
  <si>
    <t>VRN</t>
  </si>
  <si>
    <t>STA</t>
  </si>
  <si>
    <t>1</t>
  </si>
  <si>
    <t>{ddbf5075-2e27-4246-9dcf-fb3f986de506}</t>
  </si>
  <si>
    <t>2</t>
  </si>
  <si>
    <t>SO-01</t>
  </si>
  <si>
    <t>Sanace nátrže</t>
  </si>
  <si>
    <t>{b8508c6d-d061-4e4d-845d-2aca757ad475}</t>
  </si>
  <si>
    <t>KRYCÍ LIST SOUPISU PRACÍ</t>
  </si>
  <si>
    <t>Objekt:</t>
  </si>
  <si>
    <t>SO-00 - VRN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</si>
  <si>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</si>
  <si>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</si>
  <si>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</si>
  <si>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</si>
  <si>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</si>
  <si>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</si>
  <si>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2 - Zakládání</t>
  </si>
  <si>
    <t xml:space="preserve">    5 - Komunikace pozemní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</si>
  <si>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</si>
  <si>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</si>
  <si>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</si>
  <si>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</si>
  <si>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</si>
  <si>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</si>
  <si>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</si>
  <si>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</si>
  <si>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</si>
  <si>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</si>
  <si>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</si>
  <si>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</si>
  <si>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</si>
  <si>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</si>
  <si>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</si>
  <si>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</si>
  <si>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</si>
  <si>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</si>
  <si>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</si>
  <si>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</si>
  <si>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</si>
  <si>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5</t>
  </si>
  <si>
    <t>Komunikace pozemní</t>
  </si>
  <si>
    <t>16</t>
  </si>
  <si>
    <t>K</t>
  </si>
  <si>
    <t>R5</t>
  </si>
  <si>
    <t xml:space="preserve">Položka zahrnuje urovnání přístupové cesty ke korytu, pokládku a zřízení geotextýlie a následné zřízení vrstvy ze štěrkodrtě v tl. 0,15 m.  _x000d_
_x000d_
Součástí položky je i odstranění, vč. likvidace materiálu.</t>
  </si>
  <si>
    <t>kpl</t>
  </si>
  <si>
    <t>4</t>
  </si>
  <si>
    <t>1983261378</t>
  </si>
  <si>
    <t>Vedlejší rozpočtové náklady</t>
  </si>
  <si>
    <t>VRN1</t>
  </si>
  <si>
    <t>Průzkumné, zeměměřičské a projektové práce</t>
  </si>
  <si>
    <t>011303000_R</t>
  </si>
  <si>
    <t>Archeologická činnost</t>
  </si>
  <si>
    <t>1024</t>
  </si>
  <si>
    <t>-1324623371</t>
  </si>
  <si>
    <t>P</t>
  </si>
  <si>
    <t>Poznámka k položce:_x000d_
Provedení archeologického výzkumu, včetně oznámení o termínu zahájení zemních prací Archeologickému ústavu.</t>
  </si>
  <si>
    <t>012103000_R</t>
  </si>
  <si>
    <t>Geodetické práce před výstavbou</t>
  </si>
  <si>
    <t>995984016</t>
  </si>
  <si>
    <t>Poznámka k položce:_x000d_
Vytyčení stavby (případně pozemků nebo provedení jiných geodetických prací) odborně způsobilou osobou v oboru zeměměřictví.</t>
  </si>
  <si>
    <t>3</t>
  </si>
  <si>
    <t>012303000_R</t>
  </si>
  <si>
    <t>Geodetické práce po výstavbě</t>
  </si>
  <si>
    <t>1813373964</t>
  </si>
  <si>
    <t>Poznámka k položce:_x000d_
Zpracování a předání zaměření skutečného provedení stavby (2x paré + 1x v el. podobě a to i v editovatelném formátu dat, na běžném dat. nosiči) včetně ověření dle zákona č. 2001/1994 Sb., o zeměměřičství</t>
  </si>
  <si>
    <t>013254000_R</t>
  </si>
  <si>
    <t>Dokumentace skutečného provedení stavby</t>
  </si>
  <si>
    <t>633781355</t>
  </si>
  <si>
    <t>Poznámka k položce:_x000d_
Zpracování a předání dokum. skutečného provedení stavby vč. fotodokumentace (2 paré + 1 v el. podobě) a zaměření skuteč. provedení stavby - geodetická část dok. (2 paré + 1 v el. podobě) v rozsahu odpovídajícím příslušným právním předpisům</t>
  </si>
  <si>
    <t>013274000_R</t>
  </si>
  <si>
    <t>Provedení pasportizace stávajícího stavu stávajících objektů a nemovitostí sousedících se stavbou, vč. fotodokumentace</t>
  </si>
  <si>
    <t>-1895463675</t>
  </si>
  <si>
    <t xml:space="preserve">Poznámka k položce:_x000d_
Položka zahrnuje pasportizaci okolních nemovitostí, mostů, cest a dalších objektů v okolí toku. Je nutné provést fotodokumentaci před a po. </t>
  </si>
  <si>
    <t>6</t>
  </si>
  <si>
    <t>013294000_R</t>
  </si>
  <si>
    <t>Zpracování havarijního a povodňového plánu</t>
  </si>
  <si>
    <t>-329576653</t>
  </si>
  <si>
    <t>Poznámka k položce:_x000d_
- návrh a schválení havarijního a povodňového plánu příslušným orgánem státní správy _x000d_
- provedení opatření vyplvajících z havarijního a povodňového plánu.</t>
  </si>
  <si>
    <t>10</t>
  </si>
  <si>
    <t>R1</t>
  </si>
  <si>
    <t>Opatření vyplývající z plánu BOZP.</t>
  </si>
  <si>
    <t>-751774072</t>
  </si>
  <si>
    <t xml:space="preserve">Poznámka k položce:_x000d_
Opatření vyplývající z plánu BOZP._x000d_
</t>
  </si>
  <si>
    <t>VRN3</t>
  </si>
  <si>
    <t>Zařízení staveniště</t>
  </si>
  <si>
    <t>7</t>
  </si>
  <si>
    <t>030001000_R</t>
  </si>
  <si>
    <t>2119484100</t>
  </si>
  <si>
    <t xml:space="preserve">Poznámka k položce:_x000d_
V položce je zahrnuto zřízení staveniště, dovoz všech potřebných zařízení a vybavení. Součástí položky je i zrušení staveniště. _x000d_
Zajištění umístění štítku o povolení stavby. </t>
  </si>
  <si>
    <t>VRN9</t>
  </si>
  <si>
    <t>Ostatní náklady</t>
  </si>
  <si>
    <t>11</t>
  </si>
  <si>
    <t>R2</t>
  </si>
  <si>
    <t>Vytyčení trasy inženýrských sítí</t>
  </si>
  <si>
    <t>221477449</t>
  </si>
  <si>
    <t xml:space="preserve">Poznámka k položce:_x000d_
Položka zahrnuje:_x000d_
- vytyčení, zajištění, předání stáv. vedení (včetně předávacích protokolů) všech inženýrských sítí, které jsou akcí dotčeny. _x000d_
- označení a ochrana stávajících inženýrských sítí a zařízení na staveništi_x000d_
</t>
  </si>
  <si>
    <t>9</t>
  </si>
  <si>
    <t>094002000_R</t>
  </si>
  <si>
    <t xml:space="preserve">Protokolární předání stavbou dotčených pozemků (včetně komunikací) </t>
  </si>
  <si>
    <t>-1654134385</t>
  </si>
  <si>
    <t>Poznámka k položce:_x000d_
Uvedení do původního stavu, zpět jejich vlastníkům.</t>
  </si>
  <si>
    <t>R3</t>
  </si>
  <si>
    <t>Průběžné čištění a údržba dotčených komunikací</t>
  </si>
  <si>
    <t>-1069215941</t>
  </si>
  <si>
    <t>Poznámka k položce:_x000d_
Bude provedeno čištění využívaných komunikací po stavbě, i během stavby.</t>
  </si>
  <si>
    <t>13</t>
  </si>
  <si>
    <t>R4</t>
  </si>
  <si>
    <t>Úprava mezideponie, vč. uvedení do původního stavu</t>
  </si>
  <si>
    <t>1743951859</t>
  </si>
  <si>
    <t xml:space="preserve">Poznámka k položce:_x000d_
Položka zahrnuje případné posečení pozemku, sejmutí skrývky a případnou úpravu terénu._x000d_
_x000d_
Položka dále zahrnuje uvedení do původního stavu, vč. ohumusování a osetí pozemku.  _x000d_
</t>
  </si>
  <si>
    <t>SO-01 - Sanace nátrže</t>
  </si>
  <si>
    <t xml:space="preserve">    1 - Zemní práce</t>
  </si>
  <si>
    <t xml:space="preserve">    4 - Vodorovné konstrukce</t>
  </si>
  <si>
    <t xml:space="preserve">    998 - Přesun hmot</t>
  </si>
  <si>
    <t>Zemní práce</t>
  </si>
  <si>
    <t>122251104</t>
  </si>
  <si>
    <t>Odkopávky a prokopávky nezapažené strojně v hornině třídy těžitelnosti I skupiny 3 přes 100 do 500 m3</t>
  </si>
  <si>
    <t>m3</t>
  </si>
  <si>
    <t>CS ÚRS 2025 01</t>
  </si>
  <si>
    <t>-889198583</t>
  </si>
  <si>
    <t>VV</t>
  </si>
  <si>
    <t>"výkop" 434,64</t>
  </si>
  <si>
    <t>Součet</t>
  </si>
  <si>
    <t>171251101_R</t>
  </si>
  <si>
    <t>Uložení sypanin do násypů strojně s rozprostřením sypaniny ve vrstvách a s hrubým urovnáním nezhutněných jakékoliv třídy těžitelnosti</t>
  </si>
  <si>
    <t>-1290283769</t>
  </si>
  <si>
    <t>112,47</t>
  </si>
  <si>
    <t>174151101</t>
  </si>
  <si>
    <t>Zásyp sypaninou z jakékoliv horniny strojně s uložením výkopku ve vrstvách se zhutněním jam, šachet, rýh nebo kolem objektů v těchto vykopávkách</t>
  </si>
  <si>
    <t>2024366673</t>
  </si>
  <si>
    <t>"zásyp" 322,17</t>
  </si>
  <si>
    <t>181411121</t>
  </si>
  <si>
    <t>Založení trávníku na půdě předem připravené plochy do 1000 m2 výsevem včetně utažení lučního v rovině nebo na svahu do 1:5</t>
  </si>
  <si>
    <t>m2</t>
  </si>
  <si>
    <t>-784370455</t>
  </si>
  <si>
    <t>420,94</t>
  </si>
  <si>
    <t>M</t>
  </si>
  <si>
    <t>00572100</t>
  </si>
  <si>
    <t>osivo jetelotráva intenzivní víceletá</t>
  </si>
  <si>
    <t>kg</t>
  </si>
  <si>
    <t>8</t>
  </si>
  <si>
    <t>-351217819</t>
  </si>
  <si>
    <t>420,94*0,02 'Přepočtené koeficientem množství</t>
  </si>
  <si>
    <t>181951111</t>
  </si>
  <si>
    <t>Úprava pláně vyrovnáním výškových rozdílů strojně v hornině třídy těžitelnosti I, skupiny 1 až 3 bez zhutnění</t>
  </si>
  <si>
    <t>916856032</t>
  </si>
  <si>
    <t>182151111</t>
  </si>
  <si>
    <t>Svahování trvalých svahů do projektovaných profilů strojně s potřebným přemístěním výkopku při svahování v zářezech v hornině třídy těžitelnosti I, skupiny 1 až 3</t>
  </si>
  <si>
    <t>-1982581259</t>
  </si>
  <si>
    <t>707,02</t>
  </si>
  <si>
    <t>Vodorovné konstrukce</t>
  </si>
  <si>
    <t>462513161</t>
  </si>
  <si>
    <t>Zához z lomového kamene neupraveného provedený ze břehu nebo z lešení, do sucha nebo do vody záhozového, hmotnost jednotlivých kamenů přes 200 do 500 kg bez výplně mezer</t>
  </si>
  <si>
    <t>-220755496</t>
  </si>
  <si>
    <t>712,97</t>
  </si>
  <si>
    <t>462514161_R</t>
  </si>
  <si>
    <t>Zához z lomového kamene neupraveného provedený ze břehu nebo z lešení, do sucha nebo do vody záhozového, hmotnost jednotlivých kamenů přes 500 kg bez výplně mezer</t>
  </si>
  <si>
    <t>-202637454</t>
  </si>
  <si>
    <t>151,39</t>
  </si>
  <si>
    <t>998</t>
  </si>
  <si>
    <t>Přesun hmot</t>
  </si>
  <si>
    <t>998332011</t>
  </si>
  <si>
    <t>Přesun hmot pro úpravy vodních toků a kanály, hráze rybníků apod. dopravní vzdálenost do 500 m</t>
  </si>
  <si>
    <t>t</t>
  </si>
  <si>
    <t>320036486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</si>
</sst>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34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35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36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37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38</v>
      </c>
      <c r="E29" s="46"/>
      <c r="F29" s="31" t="s">
        <v>39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40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41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42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43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44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45</v>
      </c>
      <c r="U35" s="53"/>
      <c r="V35" s="53"/>
      <c r="W35" s="53"/>
      <c r="X35" s="55" t="s">
        <v>46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47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48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49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50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49</v>
      </c>
      <c r="AI60" s="41"/>
      <c r="AJ60" s="41"/>
      <c r="AK60" s="41"/>
      <c r="AL60" s="41"/>
      <c r="AM60" s="63" t="s">
        <v>50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51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52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49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50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49</v>
      </c>
      <c r="AI75" s="41"/>
      <c r="AJ75" s="41"/>
      <c r="AK75" s="41"/>
      <c r="AL75" s="41"/>
      <c r="AM75" s="63" t="s">
        <v>50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53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110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Svratka, ř. km 20,890-21,035, Židlochovice, sanace nátrží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31. 1. 2025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54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>Povodí Moravy,s.p.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55</v>
      </c>
      <c r="D92" s="93"/>
      <c r="E92" s="93"/>
      <c r="F92" s="93"/>
      <c r="G92" s="93"/>
      <c r="H92" s="94"/>
      <c r="I92" s="95" t="s">
        <v>56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57</v>
      </c>
      <c r="AH92" s="93"/>
      <c r="AI92" s="93"/>
      <c r="AJ92" s="93"/>
      <c r="AK92" s="93"/>
      <c r="AL92" s="93"/>
      <c r="AM92" s="93"/>
      <c r="AN92" s="95" t="s">
        <v>58</v>
      </c>
      <c r="AO92" s="93"/>
      <c r="AP92" s="97"/>
      <c r="AQ92" s="98" t="s">
        <v>59</v>
      </c>
      <c r="AR92" s="43"/>
      <c r="AS92" s="99" t="s">
        <v>60</v>
      </c>
      <c r="AT92" s="100" t="s">
        <v>61</v>
      </c>
      <c r="AU92" s="100" t="s">
        <v>62</v>
      </c>
      <c r="AV92" s="100" t="s">
        <v>63</v>
      </c>
      <c r="AW92" s="100" t="s">
        <v>64</v>
      </c>
      <c r="AX92" s="100" t="s">
        <v>65</v>
      </c>
      <c r="AY92" s="100" t="s">
        <v>66</v>
      </c>
      <c r="AZ92" s="100" t="s">
        <v>67</v>
      </c>
      <c r="BA92" s="100" t="s">
        <v>68</v>
      </c>
      <c r="BB92" s="100" t="s">
        <v>69</v>
      </c>
      <c r="BC92" s="100" t="s">
        <v>70</v>
      </c>
      <c r="BD92" s="101" t="s">
        <v>71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72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73</v>
      </c>
      <c r="BT94" s="116" t="s">
        <v>74</v>
      </c>
      <c r="BU94" s="117" t="s">
        <v>75</v>
      </c>
      <c r="BV94" s="116" t="s">
        <v>76</v>
      </c>
      <c r="BW94" s="116" t="s">
        <v>5</v>
      </c>
      <c r="BX94" s="116" t="s">
        <v>77</v>
      </c>
      <c r="CL94" s="116" t="s">
        <v>1</v>
      </c>
    </row>
    <row r="95" s="7" customFormat="1" ht="16.5" customHeight="1">
      <c r="A95" s="118" t="s">
        <v>78</v>
      </c>
      <c r="B95" s="119"/>
      <c r="C95" s="120"/>
      <c r="D95" s="121" t="s">
        <v>79</v>
      </c>
      <c r="E95" s="121"/>
      <c r="F95" s="121"/>
      <c r="G95" s="121"/>
      <c r="H95" s="121"/>
      <c r="I95" s="122"/>
      <c r="J95" s="121" t="s">
        <v>80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'SO-00 - VRN'!J30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81</v>
      </c>
      <c r="AR95" s="125"/>
      <c r="AS95" s="126">
        <v>0</v>
      </c>
      <c r="AT95" s="127">
        <f>ROUND(SUM(AV95:AW95),2)</f>
        <v>0</v>
      </c>
      <c r="AU95" s="128">
        <f>'SO-00 - VRN'!P123</f>
        <v>0</v>
      </c>
      <c r="AV95" s="127">
        <f>'SO-00 - VRN'!J33</f>
        <v>0</v>
      </c>
      <c r="AW95" s="127">
        <f>'SO-00 - VRN'!J34</f>
        <v>0</v>
      </c>
      <c r="AX95" s="127">
        <f>'SO-00 - VRN'!J35</f>
        <v>0</v>
      </c>
      <c r="AY95" s="127">
        <f>'SO-00 - VRN'!J36</f>
        <v>0</v>
      </c>
      <c r="AZ95" s="127">
        <f>'SO-00 - VRN'!F33</f>
        <v>0</v>
      </c>
      <c r="BA95" s="127">
        <f>'SO-00 - VRN'!F34</f>
        <v>0</v>
      </c>
      <c r="BB95" s="127">
        <f>'SO-00 - VRN'!F35</f>
        <v>0</v>
      </c>
      <c r="BC95" s="127">
        <f>'SO-00 - VRN'!F36</f>
        <v>0</v>
      </c>
      <c r="BD95" s="129">
        <f>'SO-00 - VRN'!F37</f>
        <v>0</v>
      </c>
      <c r="BE95" s="7"/>
      <c r="BT95" s="130" t="s">
        <v>82</v>
      </c>
      <c r="BV95" s="130" t="s">
        <v>76</v>
      </c>
      <c r="BW95" s="130" t="s">
        <v>83</v>
      </c>
      <c r="BX95" s="130" t="s">
        <v>5</v>
      </c>
      <c r="CL95" s="130" t="s">
        <v>1</v>
      </c>
      <c r="CM95" s="130" t="s">
        <v>84</v>
      </c>
    </row>
    <row r="96" s="7" customFormat="1" ht="16.5" customHeight="1">
      <c r="A96" s="118" t="s">
        <v>78</v>
      </c>
      <c r="B96" s="119"/>
      <c r="C96" s="120"/>
      <c r="D96" s="121" t="s">
        <v>85</v>
      </c>
      <c r="E96" s="121"/>
      <c r="F96" s="121"/>
      <c r="G96" s="121"/>
      <c r="H96" s="121"/>
      <c r="I96" s="122"/>
      <c r="J96" s="121" t="s">
        <v>86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'SO-01 - Sanace nátrže'!J30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81</v>
      </c>
      <c r="AR96" s="125"/>
      <c r="AS96" s="131">
        <v>0</v>
      </c>
      <c r="AT96" s="132">
        <f>ROUND(SUM(AV96:AW96),2)</f>
        <v>0</v>
      </c>
      <c r="AU96" s="133">
        <f>'SO-01 - Sanace nátrže'!P120</f>
        <v>0</v>
      </c>
      <c r="AV96" s="132">
        <f>'SO-01 - Sanace nátrže'!J33</f>
        <v>0</v>
      </c>
      <c r="AW96" s="132">
        <f>'SO-01 - Sanace nátrže'!J34</f>
        <v>0</v>
      </c>
      <c r="AX96" s="132">
        <f>'SO-01 - Sanace nátrže'!J35</f>
        <v>0</v>
      </c>
      <c r="AY96" s="132">
        <f>'SO-01 - Sanace nátrže'!J36</f>
        <v>0</v>
      </c>
      <c r="AZ96" s="132">
        <f>'SO-01 - Sanace nátrže'!F33</f>
        <v>0</v>
      </c>
      <c r="BA96" s="132">
        <f>'SO-01 - Sanace nátrže'!F34</f>
        <v>0</v>
      </c>
      <c r="BB96" s="132">
        <f>'SO-01 - Sanace nátrže'!F35</f>
        <v>0</v>
      </c>
      <c r="BC96" s="132">
        <f>'SO-01 - Sanace nátrže'!F36</f>
        <v>0</v>
      </c>
      <c r="BD96" s="134">
        <f>'SO-01 - Sanace nátrže'!F37</f>
        <v>0</v>
      </c>
      <c r="BE96" s="7"/>
      <c r="BT96" s="130" t="s">
        <v>82</v>
      </c>
      <c r="BV96" s="130" t="s">
        <v>76</v>
      </c>
      <c r="BW96" s="130" t="s">
        <v>87</v>
      </c>
      <c r="BX96" s="130" t="s">
        <v>5</v>
      </c>
      <c r="CL96" s="130" t="s">
        <v>1</v>
      </c>
      <c r="CM96" s="130" t="s">
        <v>84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fCv1195rOFIJMVQ0BMnUD02y59iP+H6NkJzyU4xen8Rwe9kBHAeGVVjCLJrJ8M+pD2H4/hLVl+siUYhX6cxUhA==" hashValue="1Y6foscsWdOUfeOA8HbuEdFuHJ2do1BnoAxp8xrBJuAsl3ulA/b8Wue6QE9GkKY+YKTF16W5X8sUXpkhUAkx2A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-00 - VRN'!C2" display="/"/>
    <hyperlink ref="A96" location="'SO-01 - Sanace nátrž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83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84</v>
      </c>
    </row>
    <row r="4" hidden="1" s="1" customFormat="1" ht="24.96" customHeight="1">
      <c r="B4" s="19"/>
      <c r="D4" s="137" t="s">
        <v>88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16.5" customHeight="1">
      <c r="B7" s="19"/>
      <c r="E7" s="140" t="str">
        <f>'Rekapitulace stavby'!K6</f>
        <v>Svratka, ř. km 20,890-21,035, Židlochovice, sanace nátrží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89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90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31. 1. 2025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">
        <v>32</v>
      </c>
      <c r="F24" s="37"/>
      <c r="G24" s="37"/>
      <c r="H24" s="37"/>
      <c r="I24" s="139" t="s">
        <v>26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ROUND(J123,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ROUND((SUM(BE123:BE155)),  2)</f>
        <v>0</v>
      </c>
      <c r="G33" s="37"/>
      <c r="H33" s="37"/>
      <c r="I33" s="154">
        <v>0.20999999999999999</v>
      </c>
      <c r="J33" s="153">
        <f>ROUND(((SUM(BE123:BE155))*I33),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40</v>
      </c>
      <c r="F34" s="153">
        <f>ROUND((SUM(BF123:BF155)),  2)</f>
        <v>0</v>
      </c>
      <c r="G34" s="37"/>
      <c r="H34" s="37"/>
      <c r="I34" s="154">
        <v>0.12</v>
      </c>
      <c r="J34" s="153">
        <f>ROUND(((SUM(BF123:BF155))*I34),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ROUND((SUM(BG123:BG155)),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ROUND((SUM(BH123:BH155)),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ROUND((SUM(BI123:BI155)),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Svratka, ř. km 20,890-21,035, Židlochovice, sanace nátrží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SO-00 - VRN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31. 1. 2025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>Povodí Moravy,s.p.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92</v>
      </c>
      <c r="D94" s="175"/>
      <c r="E94" s="175"/>
      <c r="F94" s="175"/>
      <c r="G94" s="175"/>
      <c r="H94" s="175"/>
      <c r="I94" s="175"/>
      <c r="J94" s="176" t="s">
        <v>93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94</v>
      </c>
      <c r="D96" s="39"/>
      <c r="E96" s="39"/>
      <c r="F96" s="39"/>
      <c r="G96" s="39"/>
      <c r="H96" s="39"/>
      <c r="I96" s="39"/>
      <c r="J96" s="109">
        <f>J123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95</v>
      </c>
    </row>
    <row r="97" s="9" customFormat="1" ht="24.96" customHeight="1">
      <c r="A97" s="9"/>
      <c r="B97" s="178"/>
      <c r="C97" s="179"/>
      <c r="D97" s="180" t="s">
        <v>96</v>
      </c>
      <c r="E97" s="181"/>
      <c r="F97" s="181"/>
      <c r="G97" s="181"/>
      <c r="H97" s="181"/>
      <c r="I97" s="181"/>
      <c r="J97" s="182">
        <f>J124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97</v>
      </c>
      <c r="E98" s="187"/>
      <c r="F98" s="187"/>
      <c r="G98" s="187"/>
      <c r="H98" s="187"/>
      <c r="I98" s="187"/>
      <c r="J98" s="188">
        <f>J125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98</v>
      </c>
      <c r="E99" s="187"/>
      <c r="F99" s="187"/>
      <c r="G99" s="187"/>
      <c r="H99" s="187"/>
      <c r="I99" s="187"/>
      <c r="J99" s="188">
        <f>J126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8"/>
      <c r="C100" s="179"/>
      <c r="D100" s="180" t="s">
        <v>99</v>
      </c>
      <c r="E100" s="181"/>
      <c r="F100" s="181"/>
      <c r="G100" s="181"/>
      <c r="H100" s="181"/>
      <c r="I100" s="181"/>
      <c r="J100" s="182">
        <f>J128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4"/>
      <c r="C101" s="185"/>
      <c r="D101" s="186" t="s">
        <v>100</v>
      </c>
      <c r="E101" s="187"/>
      <c r="F101" s="187"/>
      <c r="G101" s="187"/>
      <c r="H101" s="187"/>
      <c r="I101" s="187"/>
      <c r="J101" s="188">
        <f>J129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101</v>
      </c>
      <c r="E102" s="187"/>
      <c r="F102" s="187"/>
      <c r="G102" s="187"/>
      <c r="H102" s="187"/>
      <c r="I102" s="187"/>
      <c r="J102" s="188">
        <f>J144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84"/>
      <c r="C103" s="185"/>
      <c r="D103" s="186" t="s">
        <v>102</v>
      </c>
      <c r="E103" s="187"/>
      <c r="F103" s="187"/>
      <c r="G103" s="187"/>
      <c r="H103" s="187"/>
      <c r="I103" s="187"/>
      <c r="J103" s="188">
        <f>J147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103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73" t="str">
        <f>E7</f>
        <v>Svratka, ř. km 20,890-21,035, Židlochovice, sanace nátrží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89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E9</f>
        <v>SO-00 - VRN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F12</f>
        <v xml:space="preserve"> </v>
      </c>
      <c r="G117" s="39"/>
      <c r="H117" s="39"/>
      <c r="I117" s="31" t="s">
        <v>22</v>
      </c>
      <c r="J117" s="78" t="str">
        <f>IF(J12="","",J12)</f>
        <v>31. 1. 2025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E15</f>
        <v xml:space="preserve"> </v>
      </c>
      <c r="G119" s="39"/>
      <c r="H119" s="39"/>
      <c r="I119" s="31" t="s">
        <v>29</v>
      </c>
      <c r="J119" s="35" t="str">
        <f>E21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27</v>
      </c>
      <c r="D120" s="39"/>
      <c r="E120" s="39"/>
      <c r="F120" s="26" t="str">
        <f>IF(E18="","",E18)</f>
        <v>Vyplň údaj</v>
      </c>
      <c r="G120" s="39"/>
      <c r="H120" s="39"/>
      <c r="I120" s="31" t="s">
        <v>31</v>
      </c>
      <c r="J120" s="35" t="str">
        <f>E24</f>
        <v>Povodí Moravy,s.p.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0"/>
      <c r="B122" s="191"/>
      <c r="C122" s="192" t="s">
        <v>104</v>
      </c>
      <c r="D122" s="193" t="s">
        <v>59</v>
      </c>
      <c r="E122" s="193" t="s">
        <v>55</v>
      </c>
      <c r="F122" s="193" t="s">
        <v>56</v>
      </c>
      <c r="G122" s="193" t="s">
        <v>105</v>
      </c>
      <c r="H122" s="193" t="s">
        <v>106</v>
      </c>
      <c r="I122" s="193" t="s">
        <v>107</v>
      </c>
      <c r="J122" s="193" t="s">
        <v>93</v>
      </c>
      <c r="K122" s="194" t="s">
        <v>108</v>
      </c>
      <c r="L122" s="195"/>
      <c r="M122" s="99" t="s">
        <v>1</v>
      </c>
      <c r="N122" s="100" t="s">
        <v>38</v>
      </c>
      <c r="O122" s="100" t="s">
        <v>109</v>
      </c>
      <c r="P122" s="100" t="s">
        <v>110</v>
      </c>
      <c r="Q122" s="100" t="s">
        <v>111</v>
      </c>
      <c r="R122" s="100" t="s">
        <v>112</v>
      </c>
      <c r="S122" s="100" t="s">
        <v>113</v>
      </c>
      <c r="T122" s="101" t="s">
        <v>114</v>
      </c>
      <c r="U122" s="190"/>
      <c r="V122" s="190"/>
      <c r="W122" s="190"/>
      <c r="X122" s="190"/>
      <c r="Y122" s="190"/>
      <c r="Z122" s="190"/>
      <c r="AA122" s="190"/>
      <c r="AB122" s="190"/>
      <c r="AC122" s="190"/>
      <c r="AD122" s="190"/>
      <c r="AE122" s="190"/>
    </row>
    <row r="123" s="2" customFormat="1" ht="22.8" customHeight="1">
      <c r="A123" s="37"/>
      <c r="B123" s="38"/>
      <c r="C123" s="106" t="s">
        <v>115</v>
      </c>
      <c r="D123" s="39"/>
      <c r="E123" s="39"/>
      <c r="F123" s="39"/>
      <c r="G123" s="39"/>
      <c r="H123" s="39"/>
      <c r="I123" s="39"/>
      <c r="J123" s="196">
        <f>BK123</f>
        <v>0</v>
      </c>
      <c r="K123" s="39"/>
      <c r="L123" s="43"/>
      <c r="M123" s="102"/>
      <c r="N123" s="197"/>
      <c r="O123" s="103"/>
      <c r="P123" s="198">
        <f>P124+P128</f>
        <v>0</v>
      </c>
      <c r="Q123" s="103"/>
      <c r="R123" s="198">
        <f>R124+R128</f>
        <v>0</v>
      </c>
      <c r="S123" s="103"/>
      <c r="T123" s="199">
        <f>T124+T128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73</v>
      </c>
      <c r="AU123" s="16" t="s">
        <v>95</v>
      </c>
      <c r="BK123" s="200">
        <f>BK124+BK128</f>
        <v>0</v>
      </c>
    </row>
    <row r="124" s="12" customFormat="1" ht="25.92" customHeight="1">
      <c r="A124" s="12"/>
      <c r="B124" s="201"/>
      <c r="C124" s="202"/>
      <c r="D124" s="203" t="s">
        <v>73</v>
      </c>
      <c r="E124" s="204" t="s">
        <v>116</v>
      </c>
      <c r="F124" s="204" t="s">
        <v>117</v>
      </c>
      <c r="G124" s="202"/>
      <c r="H124" s="202"/>
      <c r="I124" s="205"/>
      <c r="J124" s="206">
        <f>BK124</f>
        <v>0</v>
      </c>
      <c r="K124" s="202"/>
      <c r="L124" s="207"/>
      <c r="M124" s="208"/>
      <c r="N124" s="209"/>
      <c r="O124" s="209"/>
      <c r="P124" s="210">
        <f>P125+P126</f>
        <v>0</v>
      </c>
      <c r="Q124" s="209"/>
      <c r="R124" s="210">
        <f>R125+R126</f>
        <v>0</v>
      </c>
      <c r="S124" s="209"/>
      <c r="T124" s="211">
        <f>T125+T126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82</v>
      </c>
      <c r="AT124" s="213" t="s">
        <v>73</v>
      </c>
      <c r="AU124" s="213" t="s">
        <v>74</v>
      </c>
      <c r="AY124" s="212" t="s">
        <v>118</v>
      </c>
      <c r="BK124" s="214">
        <f>BK125+BK126</f>
        <v>0</v>
      </c>
    </row>
    <row r="125" s="12" customFormat="1" ht="22.8" customHeight="1">
      <c r="A125" s="12"/>
      <c r="B125" s="201"/>
      <c r="C125" s="202"/>
      <c r="D125" s="203" t="s">
        <v>73</v>
      </c>
      <c r="E125" s="215" t="s">
        <v>84</v>
      </c>
      <c r="F125" s="215" t="s">
        <v>119</v>
      </c>
      <c r="G125" s="202"/>
      <c r="H125" s="202"/>
      <c r="I125" s="205"/>
      <c r="J125" s="216">
        <f>BK125</f>
        <v>0</v>
      </c>
      <c r="K125" s="202"/>
      <c r="L125" s="207"/>
      <c r="M125" s="208"/>
      <c r="N125" s="209"/>
      <c r="O125" s="209"/>
      <c r="P125" s="210">
        <v>0</v>
      </c>
      <c r="Q125" s="209"/>
      <c r="R125" s="210">
        <v>0</v>
      </c>
      <c r="S125" s="209"/>
      <c r="T125" s="211"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82</v>
      </c>
      <c r="AT125" s="213" t="s">
        <v>73</v>
      </c>
      <c r="AU125" s="213" t="s">
        <v>82</v>
      </c>
      <c r="AY125" s="212" t="s">
        <v>118</v>
      </c>
      <c r="BK125" s="214">
        <v>0</v>
      </c>
    </row>
    <row r="126" s="12" customFormat="1" ht="22.8" customHeight="1">
      <c r="A126" s="12"/>
      <c r="B126" s="201"/>
      <c r="C126" s="202"/>
      <c r="D126" s="203" t="s">
        <v>73</v>
      </c>
      <c r="E126" s="215" t="s">
        <v>120</v>
      </c>
      <c r="F126" s="215" t="s">
        <v>121</v>
      </c>
      <c r="G126" s="202"/>
      <c r="H126" s="202"/>
      <c r="I126" s="205"/>
      <c r="J126" s="216">
        <f>BK126</f>
        <v>0</v>
      </c>
      <c r="K126" s="202"/>
      <c r="L126" s="207"/>
      <c r="M126" s="208"/>
      <c r="N126" s="209"/>
      <c r="O126" s="209"/>
      <c r="P126" s="210">
        <f>P127</f>
        <v>0</v>
      </c>
      <c r="Q126" s="209"/>
      <c r="R126" s="210">
        <f>R127</f>
        <v>0</v>
      </c>
      <c r="S126" s="209"/>
      <c r="T126" s="211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2" t="s">
        <v>82</v>
      </c>
      <c r="AT126" s="213" t="s">
        <v>73</v>
      </c>
      <c r="AU126" s="213" t="s">
        <v>82</v>
      </c>
      <c r="AY126" s="212" t="s">
        <v>118</v>
      </c>
      <c r="BK126" s="214">
        <f>BK127</f>
        <v>0</v>
      </c>
    </row>
    <row r="127" s="2" customFormat="1" ht="66.75" customHeight="1">
      <c r="A127" s="37"/>
      <c r="B127" s="38"/>
      <c r="C127" s="217" t="s">
        <v>122</v>
      </c>
      <c r="D127" s="217" t="s">
        <v>123</v>
      </c>
      <c r="E127" s="218" t="s">
        <v>124</v>
      </c>
      <c r="F127" s="219" t="s">
        <v>125</v>
      </c>
      <c r="G127" s="220" t="s">
        <v>126</v>
      </c>
      <c r="H127" s="221">
        <v>1</v>
      </c>
      <c r="I127" s="222"/>
      <c r="J127" s="223">
        <f>ROUND(I127*H127,2)</f>
        <v>0</v>
      </c>
      <c r="K127" s="219" t="s">
        <v>1</v>
      </c>
      <c r="L127" s="43"/>
      <c r="M127" s="224" t="s">
        <v>1</v>
      </c>
      <c r="N127" s="225" t="s">
        <v>39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127</v>
      </c>
      <c r="AT127" s="228" t="s">
        <v>123</v>
      </c>
      <c r="AU127" s="228" t="s">
        <v>84</v>
      </c>
      <c r="AY127" s="16" t="s">
        <v>118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82</v>
      </c>
      <c r="BK127" s="229">
        <f>ROUND(I127*H127,2)</f>
        <v>0</v>
      </c>
      <c r="BL127" s="16" t="s">
        <v>127</v>
      </c>
      <c r="BM127" s="228" t="s">
        <v>128</v>
      </c>
    </row>
    <row r="128" s="12" customFormat="1" ht="25.92" customHeight="1">
      <c r="A128" s="12"/>
      <c r="B128" s="201"/>
      <c r="C128" s="202"/>
      <c r="D128" s="203" t="s">
        <v>73</v>
      </c>
      <c r="E128" s="204" t="s">
        <v>80</v>
      </c>
      <c r="F128" s="204" t="s">
        <v>129</v>
      </c>
      <c r="G128" s="202"/>
      <c r="H128" s="202"/>
      <c r="I128" s="205"/>
      <c r="J128" s="206">
        <f>BK128</f>
        <v>0</v>
      </c>
      <c r="K128" s="202"/>
      <c r="L128" s="207"/>
      <c r="M128" s="208"/>
      <c r="N128" s="209"/>
      <c r="O128" s="209"/>
      <c r="P128" s="210">
        <f>P129+P144</f>
        <v>0</v>
      </c>
      <c r="Q128" s="209"/>
      <c r="R128" s="210">
        <f>R129+R144</f>
        <v>0</v>
      </c>
      <c r="S128" s="209"/>
      <c r="T128" s="211">
        <f>T129+T144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2" t="s">
        <v>120</v>
      </c>
      <c r="AT128" s="213" t="s">
        <v>73</v>
      </c>
      <c r="AU128" s="213" t="s">
        <v>74</v>
      </c>
      <c r="AY128" s="212" t="s">
        <v>118</v>
      </c>
      <c r="BK128" s="214">
        <f>BK129+BK144</f>
        <v>0</v>
      </c>
    </row>
    <row r="129" s="12" customFormat="1" ht="22.8" customHeight="1">
      <c r="A129" s="12"/>
      <c r="B129" s="201"/>
      <c r="C129" s="202"/>
      <c r="D129" s="203" t="s">
        <v>73</v>
      </c>
      <c r="E129" s="215" t="s">
        <v>130</v>
      </c>
      <c r="F129" s="215" t="s">
        <v>131</v>
      </c>
      <c r="G129" s="202"/>
      <c r="H129" s="202"/>
      <c r="I129" s="205"/>
      <c r="J129" s="216">
        <f>BK129</f>
        <v>0</v>
      </c>
      <c r="K129" s="202"/>
      <c r="L129" s="207"/>
      <c r="M129" s="208"/>
      <c r="N129" s="209"/>
      <c r="O129" s="209"/>
      <c r="P129" s="210">
        <f>SUM(P130:P143)</f>
        <v>0</v>
      </c>
      <c r="Q129" s="209"/>
      <c r="R129" s="210">
        <f>SUM(R130:R143)</f>
        <v>0</v>
      </c>
      <c r="S129" s="209"/>
      <c r="T129" s="211">
        <f>SUM(T130:T143)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2" t="s">
        <v>120</v>
      </c>
      <c r="AT129" s="213" t="s">
        <v>73</v>
      </c>
      <c r="AU129" s="213" t="s">
        <v>82</v>
      </c>
      <c r="AY129" s="212" t="s">
        <v>118</v>
      </c>
      <c r="BK129" s="214">
        <f>SUM(BK130:BK143)</f>
        <v>0</v>
      </c>
    </row>
    <row r="130" s="2" customFormat="1" ht="16.5" customHeight="1">
      <c r="A130" s="37"/>
      <c r="B130" s="38"/>
      <c r="C130" s="217" t="s">
        <v>82</v>
      </c>
      <c r="D130" s="217" t="s">
        <v>123</v>
      </c>
      <c r="E130" s="218" t="s">
        <v>132</v>
      </c>
      <c r="F130" s="219" t="s">
        <v>133</v>
      </c>
      <c r="G130" s="220" t="s">
        <v>126</v>
      </c>
      <c r="H130" s="221">
        <v>1</v>
      </c>
      <c r="I130" s="222"/>
      <c r="J130" s="223">
        <f>ROUND(I130*H130,2)</f>
        <v>0</v>
      </c>
      <c r="K130" s="219" t="s">
        <v>1</v>
      </c>
      <c r="L130" s="43"/>
      <c r="M130" s="224" t="s">
        <v>1</v>
      </c>
      <c r="N130" s="225" t="s">
        <v>39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134</v>
      </c>
      <c r="AT130" s="228" t="s">
        <v>123</v>
      </c>
      <c r="AU130" s="228" t="s">
        <v>84</v>
      </c>
      <c r="AY130" s="16" t="s">
        <v>118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82</v>
      </c>
      <c r="BK130" s="229">
        <f>ROUND(I130*H130,2)</f>
        <v>0</v>
      </c>
      <c r="BL130" s="16" t="s">
        <v>134</v>
      </c>
      <c r="BM130" s="228" t="s">
        <v>135</v>
      </c>
    </row>
    <row r="131" s="2" customFormat="1">
      <c r="A131" s="37"/>
      <c r="B131" s="38"/>
      <c r="C131" s="39"/>
      <c r="D131" s="230" t="s">
        <v>136</v>
      </c>
      <c r="E131" s="39"/>
      <c r="F131" s="231" t="s">
        <v>137</v>
      </c>
      <c r="G131" s="39"/>
      <c r="H131" s="39"/>
      <c r="I131" s="232"/>
      <c r="J131" s="39"/>
      <c r="K131" s="39"/>
      <c r="L131" s="43"/>
      <c r="M131" s="233"/>
      <c r="N131" s="234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136</v>
      </c>
      <c r="AU131" s="16" t="s">
        <v>84</v>
      </c>
    </row>
    <row r="132" s="2" customFormat="1" ht="16.5" customHeight="1">
      <c r="A132" s="37"/>
      <c r="B132" s="38"/>
      <c r="C132" s="217" t="s">
        <v>84</v>
      </c>
      <c r="D132" s="217" t="s">
        <v>123</v>
      </c>
      <c r="E132" s="218" t="s">
        <v>138</v>
      </c>
      <c r="F132" s="219" t="s">
        <v>139</v>
      </c>
      <c r="G132" s="220" t="s">
        <v>126</v>
      </c>
      <c r="H132" s="221">
        <v>1</v>
      </c>
      <c r="I132" s="222"/>
      <c r="J132" s="223">
        <f>ROUND(I132*H132,2)</f>
        <v>0</v>
      </c>
      <c r="K132" s="219" t="s">
        <v>1</v>
      </c>
      <c r="L132" s="43"/>
      <c r="M132" s="224" t="s">
        <v>1</v>
      </c>
      <c r="N132" s="225" t="s">
        <v>39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134</v>
      </c>
      <c r="AT132" s="228" t="s">
        <v>123</v>
      </c>
      <c r="AU132" s="228" t="s">
        <v>84</v>
      </c>
      <c r="AY132" s="16" t="s">
        <v>118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82</v>
      </c>
      <c r="BK132" s="229">
        <f>ROUND(I132*H132,2)</f>
        <v>0</v>
      </c>
      <c r="BL132" s="16" t="s">
        <v>134</v>
      </c>
      <c r="BM132" s="228" t="s">
        <v>140</v>
      </c>
    </row>
    <row r="133" s="2" customFormat="1">
      <c r="A133" s="37"/>
      <c r="B133" s="38"/>
      <c r="C133" s="39"/>
      <c r="D133" s="230" t="s">
        <v>136</v>
      </c>
      <c r="E133" s="39"/>
      <c r="F133" s="231" t="s">
        <v>141</v>
      </c>
      <c r="G133" s="39"/>
      <c r="H133" s="39"/>
      <c r="I133" s="232"/>
      <c r="J133" s="39"/>
      <c r="K133" s="39"/>
      <c r="L133" s="43"/>
      <c r="M133" s="233"/>
      <c r="N133" s="23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136</v>
      </c>
      <c r="AU133" s="16" t="s">
        <v>84</v>
      </c>
    </row>
    <row r="134" s="2" customFormat="1" ht="16.5" customHeight="1">
      <c r="A134" s="37"/>
      <c r="B134" s="38"/>
      <c r="C134" s="217" t="s">
        <v>142</v>
      </c>
      <c r="D134" s="217" t="s">
        <v>123</v>
      </c>
      <c r="E134" s="218" t="s">
        <v>143</v>
      </c>
      <c r="F134" s="219" t="s">
        <v>144</v>
      </c>
      <c r="G134" s="220" t="s">
        <v>126</v>
      </c>
      <c r="H134" s="221">
        <v>1</v>
      </c>
      <c r="I134" s="222"/>
      <c r="J134" s="223">
        <f>ROUND(I134*H134,2)</f>
        <v>0</v>
      </c>
      <c r="K134" s="219" t="s">
        <v>1</v>
      </c>
      <c r="L134" s="43"/>
      <c r="M134" s="224" t="s">
        <v>1</v>
      </c>
      <c r="N134" s="225" t="s">
        <v>39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134</v>
      </c>
      <c r="AT134" s="228" t="s">
        <v>123</v>
      </c>
      <c r="AU134" s="228" t="s">
        <v>84</v>
      </c>
      <c r="AY134" s="16" t="s">
        <v>118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82</v>
      </c>
      <c r="BK134" s="229">
        <f>ROUND(I134*H134,2)</f>
        <v>0</v>
      </c>
      <c r="BL134" s="16" t="s">
        <v>134</v>
      </c>
      <c r="BM134" s="228" t="s">
        <v>145</v>
      </c>
    </row>
    <row r="135" s="2" customFormat="1">
      <c r="A135" s="37"/>
      <c r="B135" s="38"/>
      <c r="C135" s="39"/>
      <c r="D135" s="230" t="s">
        <v>136</v>
      </c>
      <c r="E135" s="39"/>
      <c r="F135" s="231" t="s">
        <v>146</v>
      </c>
      <c r="G135" s="39"/>
      <c r="H135" s="39"/>
      <c r="I135" s="232"/>
      <c r="J135" s="39"/>
      <c r="K135" s="39"/>
      <c r="L135" s="43"/>
      <c r="M135" s="233"/>
      <c r="N135" s="234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136</v>
      </c>
      <c r="AU135" s="16" t="s">
        <v>84</v>
      </c>
    </row>
    <row r="136" s="2" customFormat="1" ht="16.5" customHeight="1">
      <c r="A136" s="37"/>
      <c r="B136" s="38"/>
      <c r="C136" s="217" t="s">
        <v>127</v>
      </c>
      <c r="D136" s="217" t="s">
        <v>123</v>
      </c>
      <c r="E136" s="218" t="s">
        <v>147</v>
      </c>
      <c r="F136" s="219" t="s">
        <v>148</v>
      </c>
      <c r="G136" s="220" t="s">
        <v>126</v>
      </c>
      <c r="H136" s="221">
        <v>1</v>
      </c>
      <c r="I136" s="222"/>
      <c r="J136" s="223">
        <f>ROUND(I136*H136,2)</f>
        <v>0</v>
      </c>
      <c r="K136" s="219" t="s">
        <v>1</v>
      </c>
      <c r="L136" s="43"/>
      <c r="M136" s="224" t="s">
        <v>1</v>
      </c>
      <c r="N136" s="225" t="s">
        <v>39</v>
      </c>
      <c r="O136" s="90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134</v>
      </c>
      <c r="AT136" s="228" t="s">
        <v>123</v>
      </c>
      <c r="AU136" s="228" t="s">
        <v>84</v>
      </c>
      <c r="AY136" s="16" t="s">
        <v>118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82</v>
      </c>
      <c r="BK136" s="229">
        <f>ROUND(I136*H136,2)</f>
        <v>0</v>
      </c>
      <c r="BL136" s="16" t="s">
        <v>134</v>
      </c>
      <c r="BM136" s="228" t="s">
        <v>149</v>
      </c>
    </row>
    <row r="137" s="2" customFormat="1">
      <c r="A137" s="37"/>
      <c r="B137" s="38"/>
      <c r="C137" s="39"/>
      <c r="D137" s="230" t="s">
        <v>136</v>
      </c>
      <c r="E137" s="39"/>
      <c r="F137" s="231" t="s">
        <v>150</v>
      </c>
      <c r="G137" s="39"/>
      <c r="H137" s="39"/>
      <c r="I137" s="232"/>
      <c r="J137" s="39"/>
      <c r="K137" s="39"/>
      <c r="L137" s="43"/>
      <c r="M137" s="233"/>
      <c r="N137" s="234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136</v>
      </c>
      <c r="AU137" s="16" t="s">
        <v>84</v>
      </c>
    </row>
    <row r="138" s="2" customFormat="1" ht="37.8" customHeight="1">
      <c r="A138" s="37"/>
      <c r="B138" s="38"/>
      <c r="C138" s="217" t="s">
        <v>120</v>
      </c>
      <c r="D138" s="217" t="s">
        <v>123</v>
      </c>
      <c r="E138" s="218" t="s">
        <v>151</v>
      </c>
      <c r="F138" s="219" t="s">
        <v>152</v>
      </c>
      <c r="G138" s="220" t="s">
        <v>126</v>
      </c>
      <c r="H138" s="221">
        <v>1</v>
      </c>
      <c r="I138" s="222"/>
      <c r="J138" s="223">
        <f>ROUND(I138*H138,2)</f>
        <v>0</v>
      </c>
      <c r="K138" s="219" t="s">
        <v>1</v>
      </c>
      <c r="L138" s="43"/>
      <c r="M138" s="224" t="s">
        <v>1</v>
      </c>
      <c r="N138" s="225" t="s">
        <v>39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134</v>
      </c>
      <c r="AT138" s="228" t="s">
        <v>123</v>
      </c>
      <c r="AU138" s="228" t="s">
        <v>84</v>
      </c>
      <c r="AY138" s="16" t="s">
        <v>118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82</v>
      </c>
      <c r="BK138" s="229">
        <f>ROUND(I138*H138,2)</f>
        <v>0</v>
      </c>
      <c r="BL138" s="16" t="s">
        <v>134</v>
      </c>
      <c r="BM138" s="228" t="s">
        <v>153</v>
      </c>
    </row>
    <row r="139" s="2" customFormat="1">
      <c r="A139" s="37"/>
      <c r="B139" s="38"/>
      <c r="C139" s="39"/>
      <c r="D139" s="230" t="s">
        <v>136</v>
      </c>
      <c r="E139" s="39"/>
      <c r="F139" s="231" t="s">
        <v>154</v>
      </c>
      <c r="G139" s="39"/>
      <c r="H139" s="39"/>
      <c r="I139" s="232"/>
      <c r="J139" s="39"/>
      <c r="K139" s="39"/>
      <c r="L139" s="43"/>
      <c r="M139" s="233"/>
      <c r="N139" s="23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136</v>
      </c>
      <c r="AU139" s="16" t="s">
        <v>84</v>
      </c>
    </row>
    <row r="140" s="2" customFormat="1" ht="16.5" customHeight="1">
      <c r="A140" s="37"/>
      <c r="B140" s="38"/>
      <c r="C140" s="217" t="s">
        <v>155</v>
      </c>
      <c r="D140" s="217" t="s">
        <v>123</v>
      </c>
      <c r="E140" s="218" t="s">
        <v>156</v>
      </c>
      <c r="F140" s="219" t="s">
        <v>157</v>
      </c>
      <c r="G140" s="220" t="s">
        <v>126</v>
      </c>
      <c r="H140" s="221">
        <v>1</v>
      </c>
      <c r="I140" s="222"/>
      <c r="J140" s="223">
        <f>ROUND(I140*H140,2)</f>
        <v>0</v>
      </c>
      <c r="K140" s="219" t="s">
        <v>1</v>
      </c>
      <c r="L140" s="43"/>
      <c r="M140" s="224" t="s">
        <v>1</v>
      </c>
      <c r="N140" s="225" t="s">
        <v>39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134</v>
      </c>
      <c r="AT140" s="228" t="s">
        <v>123</v>
      </c>
      <c r="AU140" s="228" t="s">
        <v>84</v>
      </c>
      <c r="AY140" s="16" t="s">
        <v>118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82</v>
      </c>
      <c r="BK140" s="229">
        <f>ROUND(I140*H140,2)</f>
        <v>0</v>
      </c>
      <c r="BL140" s="16" t="s">
        <v>134</v>
      </c>
      <c r="BM140" s="228" t="s">
        <v>158</v>
      </c>
    </row>
    <row r="141" s="2" customFormat="1">
      <c r="A141" s="37"/>
      <c r="B141" s="38"/>
      <c r="C141" s="39"/>
      <c r="D141" s="230" t="s">
        <v>136</v>
      </c>
      <c r="E141" s="39"/>
      <c r="F141" s="231" t="s">
        <v>159</v>
      </c>
      <c r="G141" s="39"/>
      <c r="H141" s="39"/>
      <c r="I141" s="232"/>
      <c r="J141" s="39"/>
      <c r="K141" s="39"/>
      <c r="L141" s="43"/>
      <c r="M141" s="233"/>
      <c r="N141" s="23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136</v>
      </c>
      <c r="AU141" s="16" t="s">
        <v>84</v>
      </c>
    </row>
    <row r="142" s="2" customFormat="1" ht="16.5" customHeight="1">
      <c r="A142" s="37"/>
      <c r="B142" s="38"/>
      <c r="C142" s="217" t="s">
        <v>160</v>
      </c>
      <c r="D142" s="217" t="s">
        <v>123</v>
      </c>
      <c r="E142" s="218" t="s">
        <v>161</v>
      </c>
      <c r="F142" s="219" t="s">
        <v>162</v>
      </c>
      <c r="G142" s="220" t="s">
        <v>126</v>
      </c>
      <c r="H142" s="221">
        <v>1</v>
      </c>
      <c r="I142" s="222"/>
      <c r="J142" s="223">
        <f>ROUND(I142*H142,2)</f>
        <v>0</v>
      </c>
      <c r="K142" s="219" t="s">
        <v>1</v>
      </c>
      <c r="L142" s="43"/>
      <c r="M142" s="224" t="s">
        <v>1</v>
      </c>
      <c r="N142" s="225" t="s">
        <v>39</v>
      </c>
      <c r="O142" s="90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134</v>
      </c>
      <c r="AT142" s="228" t="s">
        <v>123</v>
      </c>
      <c r="AU142" s="228" t="s">
        <v>84</v>
      </c>
      <c r="AY142" s="16" t="s">
        <v>118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82</v>
      </c>
      <c r="BK142" s="229">
        <f>ROUND(I142*H142,2)</f>
        <v>0</v>
      </c>
      <c r="BL142" s="16" t="s">
        <v>134</v>
      </c>
      <c r="BM142" s="228" t="s">
        <v>163</v>
      </c>
    </row>
    <row r="143" s="2" customFormat="1">
      <c r="A143" s="37"/>
      <c r="B143" s="38"/>
      <c r="C143" s="39"/>
      <c r="D143" s="230" t="s">
        <v>136</v>
      </c>
      <c r="E143" s="39"/>
      <c r="F143" s="231" t="s">
        <v>164</v>
      </c>
      <c r="G143" s="39"/>
      <c r="H143" s="39"/>
      <c r="I143" s="232"/>
      <c r="J143" s="39"/>
      <c r="K143" s="39"/>
      <c r="L143" s="43"/>
      <c r="M143" s="233"/>
      <c r="N143" s="234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136</v>
      </c>
      <c r="AU143" s="16" t="s">
        <v>84</v>
      </c>
    </row>
    <row r="144" s="12" customFormat="1" ht="22.8" customHeight="1">
      <c r="A144" s="12"/>
      <c r="B144" s="201"/>
      <c r="C144" s="202"/>
      <c r="D144" s="203" t="s">
        <v>73</v>
      </c>
      <c r="E144" s="215" t="s">
        <v>165</v>
      </c>
      <c r="F144" s="215" t="s">
        <v>166</v>
      </c>
      <c r="G144" s="202"/>
      <c r="H144" s="202"/>
      <c r="I144" s="205"/>
      <c r="J144" s="216">
        <f>BK144</f>
        <v>0</v>
      </c>
      <c r="K144" s="202"/>
      <c r="L144" s="207"/>
      <c r="M144" s="208"/>
      <c r="N144" s="209"/>
      <c r="O144" s="209"/>
      <c r="P144" s="210">
        <f>P145+P146+P147</f>
        <v>0</v>
      </c>
      <c r="Q144" s="209"/>
      <c r="R144" s="210">
        <f>R145+R146+R147</f>
        <v>0</v>
      </c>
      <c r="S144" s="209"/>
      <c r="T144" s="211">
        <f>T145+T146+T147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2" t="s">
        <v>120</v>
      </c>
      <c r="AT144" s="213" t="s">
        <v>73</v>
      </c>
      <c r="AU144" s="213" t="s">
        <v>82</v>
      </c>
      <c r="AY144" s="212" t="s">
        <v>118</v>
      </c>
      <c r="BK144" s="214">
        <f>BK145+BK146+BK147</f>
        <v>0</v>
      </c>
    </row>
    <row r="145" s="2" customFormat="1" ht="16.5" customHeight="1">
      <c r="A145" s="37"/>
      <c r="B145" s="38"/>
      <c r="C145" s="217" t="s">
        <v>167</v>
      </c>
      <c r="D145" s="217" t="s">
        <v>123</v>
      </c>
      <c r="E145" s="218" t="s">
        <v>168</v>
      </c>
      <c r="F145" s="219" t="s">
        <v>166</v>
      </c>
      <c r="G145" s="220" t="s">
        <v>126</v>
      </c>
      <c r="H145" s="221">
        <v>1</v>
      </c>
      <c r="I145" s="222"/>
      <c r="J145" s="223">
        <f>ROUND(I145*H145,2)</f>
        <v>0</v>
      </c>
      <c r="K145" s="219" t="s">
        <v>1</v>
      </c>
      <c r="L145" s="43"/>
      <c r="M145" s="224" t="s">
        <v>1</v>
      </c>
      <c r="N145" s="225" t="s">
        <v>39</v>
      </c>
      <c r="O145" s="90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134</v>
      </c>
      <c r="AT145" s="228" t="s">
        <v>123</v>
      </c>
      <c r="AU145" s="228" t="s">
        <v>84</v>
      </c>
      <c r="AY145" s="16" t="s">
        <v>118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82</v>
      </c>
      <c r="BK145" s="229">
        <f>ROUND(I145*H145,2)</f>
        <v>0</v>
      </c>
      <c r="BL145" s="16" t="s">
        <v>134</v>
      </c>
      <c r="BM145" s="228" t="s">
        <v>169</v>
      </c>
    </row>
    <row r="146" s="2" customFormat="1">
      <c r="A146" s="37"/>
      <c r="B146" s="38"/>
      <c r="C146" s="39"/>
      <c r="D146" s="230" t="s">
        <v>136</v>
      </c>
      <c r="E146" s="39"/>
      <c r="F146" s="231" t="s">
        <v>170</v>
      </c>
      <c r="G146" s="39"/>
      <c r="H146" s="39"/>
      <c r="I146" s="232"/>
      <c r="J146" s="39"/>
      <c r="K146" s="39"/>
      <c r="L146" s="43"/>
      <c r="M146" s="233"/>
      <c r="N146" s="234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136</v>
      </c>
      <c r="AU146" s="16" t="s">
        <v>84</v>
      </c>
    </row>
    <row r="147" s="12" customFormat="1" ht="20.88" customHeight="1">
      <c r="A147" s="12"/>
      <c r="B147" s="201"/>
      <c r="C147" s="202"/>
      <c r="D147" s="203" t="s">
        <v>73</v>
      </c>
      <c r="E147" s="215" t="s">
        <v>171</v>
      </c>
      <c r="F147" s="215" t="s">
        <v>172</v>
      </c>
      <c r="G147" s="202"/>
      <c r="H147" s="202"/>
      <c r="I147" s="205"/>
      <c r="J147" s="216">
        <f>BK147</f>
        <v>0</v>
      </c>
      <c r="K147" s="202"/>
      <c r="L147" s="207"/>
      <c r="M147" s="208"/>
      <c r="N147" s="209"/>
      <c r="O147" s="209"/>
      <c r="P147" s="210">
        <f>SUM(P148:P155)</f>
        <v>0</v>
      </c>
      <c r="Q147" s="209"/>
      <c r="R147" s="210">
        <f>SUM(R148:R155)</f>
        <v>0</v>
      </c>
      <c r="S147" s="209"/>
      <c r="T147" s="211">
        <f>SUM(T148:T155)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2" t="s">
        <v>120</v>
      </c>
      <c r="AT147" s="213" t="s">
        <v>73</v>
      </c>
      <c r="AU147" s="213" t="s">
        <v>84</v>
      </c>
      <c r="AY147" s="212" t="s">
        <v>118</v>
      </c>
      <c r="BK147" s="214">
        <f>SUM(BK148:BK155)</f>
        <v>0</v>
      </c>
    </row>
    <row r="148" s="2" customFormat="1" ht="16.5" customHeight="1">
      <c r="A148" s="37"/>
      <c r="B148" s="38"/>
      <c r="C148" s="217" t="s">
        <v>173</v>
      </c>
      <c r="D148" s="217" t="s">
        <v>123</v>
      </c>
      <c r="E148" s="218" t="s">
        <v>174</v>
      </c>
      <c r="F148" s="219" t="s">
        <v>175</v>
      </c>
      <c r="G148" s="220" t="s">
        <v>126</v>
      </c>
      <c r="H148" s="221">
        <v>1</v>
      </c>
      <c r="I148" s="222"/>
      <c r="J148" s="223">
        <f>ROUND(I148*H148,2)</f>
        <v>0</v>
      </c>
      <c r="K148" s="219" t="s">
        <v>1</v>
      </c>
      <c r="L148" s="43"/>
      <c r="M148" s="224" t="s">
        <v>1</v>
      </c>
      <c r="N148" s="225" t="s">
        <v>39</v>
      </c>
      <c r="O148" s="90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134</v>
      </c>
      <c r="AT148" s="228" t="s">
        <v>123</v>
      </c>
      <c r="AU148" s="228" t="s">
        <v>142</v>
      </c>
      <c r="AY148" s="16" t="s">
        <v>118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82</v>
      </c>
      <c r="BK148" s="229">
        <f>ROUND(I148*H148,2)</f>
        <v>0</v>
      </c>
      <c r="BL148" s="16" t="s">
        <v>134</v>
      </c>
      <c r="BM148" s="228" t="s">
        <v>176</v>
      </c>
    </row>
    <row r="149" s="2" customFormat="1">
      <c r="A149" s="37"/>
      <c r="B149" s="38"/>
      <c r="C149" s="39"/>
      <c r="D149" s="230" t="s">
        <v>136</v>
      </c>
      <c r="E149" s="39"/>
      <c r="F149" s="231" t="s">
        <v>177</v>
      </c>
      <c r="G149" s="39"/>
      <c r="H149" s="39"/>
      <c r="I149" s="232"/>
      <c r="J149" s="39"/>
      <c r="K149" s="39"/>
      <c r="L149" s="43"/>
      <c r="M149" s="233"/>
      <c r="N149" s="23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136</v>
      </c>
      <c r="AU149" s="16" t="s">
        <v>142</v>
      </c>
    </row>
    <row r="150" s="2" customFormat="1" ht="24.15" customHeight="1">
      <c r="A150" s="37"/>
      <c r="B150" s="38"/>
      <c r="C150" s="217" t="s">
        <v>178</v>
      </c>
      <c r="D150" s="217" t="s">
        <v>123</v>
      </c>
      <c r="E150" s="218" t="s">
        <v>179</v>
      </c>
      <c r="F150" s="219" t="s">
        <v>180</v>
      </c>
      <c r="G150" s="220" t="s">
        <v>126</v>
      </c>
      <c r="H150" s="221">
        <v>1</v>
      </c>
      <c r="I150" s="222"/>
      <c r="J150" s="223">
        <f>ROUND(I150*H150,2)</f>
        <v>0</v>
      </c>
      <c r="K150" s="219" t="s">
        <v>1</v>
      </c>
      <c r="L150" s="43"/>
      <c r="M150" s="224" t="s">
        <v>1</v>
      </c>
      <c r="N150" s="225" t="s">
        <v>39</v>
      </c>
      <c r="O150" s="90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134</v>
      </c>
      <c r="AT150" s="228" t="s">
        <v>123</v>
      </c>
      <c r="AU150" s="228" t="s">
        <v>142</v>
      </c>
      <c r="AY150" s="16" t="s">
        <v>118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82</v>
      </c>
      <c r="BK150" s="229">
        <f>ROUND(I150*H150,2)</f>
        <v>0</v>
      </c>
      <c r="BL150" s="16" t="s">
        <v>134</v>
      </c>
      <c r="BM150" s="228" t="s">
        <v>181</v>
      </c>
    </row>
    <row r="151" s="2" customFormat="1">
      <c r="A151" s="37"/>
      <c r="B151" s="38"/>
      <c r="C151" s="39"/>
      <c r="D151" s="230" t="s">
        <v>136</v>
      </c>
      <c r="E151" s="39"/>
      <c r="F151" s="231" t="s">
        <v>182</v>
      </c>
      <c r="G151" s="39"/>
      <c r="H151" s="39"/>
      <c r="I151" s="232"/>
      <c r="J151" s="39"/>
      <c r="K151" s="39"/>
      <c r="L151" s="43"/>
      <c r="M151" s="233"/>
      <c r="N151" s="234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136</v>
      </c>
      <c r="AU151" s="16" t="s">
        <v>142</v>
      </c>
    </row>
    <row r="152" s="2" customFormat="1" ht="16.5" customHeight="1">
      <c r="A152" s="37"/>
      <c r="B152" s="38"/>
      <c r="C152" s="217" t="s">
        <v>8</v>
      </c>
      <c r="D152" s="217" t="s">
        <v>123</v>
      </c>
      <c r="E152" s="218" t="s">
        <v>183</v>
      </c>
      <c r="F152" s="219" t="s">
        <v>184</v>
      </c>
      <c r="G152" s="220" t="s">
        <v>126</v>
      </c>
      <c r="H152" s="221">
        <v>1</v>
      </c>
      <c r="I152" s="222"/>
      <c r="J152" s="223">
        <f>ROUND(I152*H152,2)</f>
        <v>0</v>
      </c>
      <c r="K152" s="219" t="s">
        <v>1</v>
      </c>
      <c r="L152" s="43"/>
      <c r="M152" s="224" t="s">
        <v>1</v>
      </c>
      <c r="N152" s="225" t="s">
        <v>39</v>
      </c>
      <c r="O152" s="90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134</v>
      </c>
      <c r="AT152" s="228" t="s">
        <v>123</v>
      </c>
      <c r="AU152" s="228" t="s">
        <v>142</v>
      </c>
      <c r="AY152" s="16" t="s">
        <v>118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82</v>
      </c>
      <c r="BK152" s="229">
        <f>ROUND(I152*H152,2)</f>
        <v>0</v>
      </c>
      <c r="BL152" s="16" t="s">
        <v>134</v>
      </c>
      <c r="BM152" s="228" t="s">
        <v>185</v>
      </c>
    </row>
    <row r="153" s="2" customFormat="1">
      <c r="A153" s="37"/>
      <c r="B153" s="38"/>
      <c r="C153" s="39"/>
      <c r="D153" s="230" t="s">
        <v>136</v>
      </c>
      <c r="E153" s="39"/>
      <c r="F153" s="231" t="s">
        <v>186</v>
      </c>
      <c r="G153" s="39"/>
      <c r="H153" s="39"/>
      <c r="I153" s="232"/>
      <c r="J153" s="39"/>
      <c r="K153" s="39"/>
      <c r="L153" s="43"/>
      <c r="M153" s="233"/>
      <c r="N153" s="234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136</v>
      </c>
      <c r="AU153" s="16" t="s">
        <v>142</v>
      </c>
    </row>
    <row r="154" s="2" customFormat="1" ht="21.75" customHeight="1">
      <c r="A154" s="37"/>
      <c r="B154" s="38"/>
      <c r="C154" s="217" t="s">
        <v>187</v>
      </c>
      <c r="D154" s="217" t="s">
        <v>123</v>
      </c>
      <c r="E154" s="218" t="s">
        <v>188</v>
      </c>
      <c r="F154" s="219" t="s">
        <v>189</v>
      </c>
      <c r="G154" s="220" t="s">
        <v>126</v>
      </c>
      <c r="H154" s="221">
        <v>1</v>
      </c>
      <c r="I154" s="222"/>
      <c r="J154" s="223">
        <f>ROUND(I154*H154,2)</f>
        <v>0</v>
      </c>
      <c r="K154" s="219" t="s">
        <v>1</v>
      </c>
      <c r="L154" s="43"/>
      <c r="M154" s="224" t="s">
        <v>1</v>
      </c>
      <c r="N154" s="225" t="s">
        <v>39</v>
      </c>
      <c r="O154" s="90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134</v>
      </c>
      <c r="AT154" s="228" t="s">
        <v>123</v>
      </c>
      <c r="AU154" s="228" t="s">
        <v>142</v>
      </c>
      <c r="AY154" s="16" t="s">
        <v>118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82</v>
      </c>
      <c r="BK154" s="229">
        <f>ROUND(I154*H154,2)</f>
        <v>0</v>
      </c>
      <c r="BL154" s="16" t="s">
        <v>134</v>
      </c>
      <c r="BM154" s="228" t="s">
        <v>190</v>
      </c>
    </row>
    <row r="155" s="2" customFormat="1">
      <c r="A155" s="37"/>
      <c r="B155" s="38"/>
      <c r="C155" s="39"/>
      <c r="D155" s="230" t="s">
        <v>136</v>
      </c>
      <c r="E155" s="39"/>
      <c r="F155" s="231" t="s">
        <v>191</v>
      </c>
      <c r="G155" s="39"/>
      <c r="H155" s="39"/>
      <c r="I155" s="232"/>
      <c r="J155" s="39"/>
      <c r="K155" s="39"/>
      <c r="L155" s="43"/>
      <c r="M155" s="235"/>
      <c r="N155" s="236"/>
      <c r="O155" s="237"/>
      <c r="P155" s="237"/>
      <c r="Q155" s="237"/>
      <c r="R155" s="237"/>
      <c r="S155" s="237"/>
      <c r="T155" s="238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136</v>
      </c>
      <c r="AU155" s="16" t="s">
        <v>142</v>
      </c>
    </row>
    <row r="156" s="2" customFormat="1" ht="6.96" customHeight="1">
      <c r="A156" s="37"/>
      <c r="B156" s="65"/>
      <c r="C156" s="66"/>
      <c r="D156" s="66"/>
      <c r="E156" s="66"/>
      <c r="F156" s="66"/>
      <c r="G156" s="66"/>
      <c r="H156" s="66"/>
      <c r="I156" s="66"/>
      <c r="J156" s="66"/>
      <c r="K156" s="66"/>
      <c r="L156" s="43"/>
      <c r="M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</row>
  </sheetData>
  <sheetProtection sheet="1" autoFilter="0" formatColumns="0" formatRows="0" objects="1" scenarios="1" spinCount="100000" saltValue="TcC8qA5hDFv3Gyo3zTTTqIsaXmkMUQGu72rFw9jMJ7o3L3fsfvOqQi9P0lSLtTtRhrBuJfjFIyh0e800CcKJ2g==" hashValue="NBkiRAmbtdWIASGdJAQgY26C4FP3v9PVLPZzD7UJTX3pKYkHM16UZwxZUu9PU700yED8n+/mnomuznkGhqYJww==" algorithmName="SHA-512" password="CC35"/>
  <autoFilter ref="C122:K155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84</v>
      </c>
    </row>
    <row r="4" hidden="1" s="1" customFormat="1" ht="24.96" customHeight="1">
      <c r="B4" s="19"/>
      <c r="D4" s="137" t="s">
        <v>88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16.5" customHeight="1">
      <c r="B7" s="19"/>
      <c r="E7" s="140" t="str">
        <f>'Rekapitulace stavby'!K6</f>
        <v>Svratka, ř. km 20,890-21,035, Židlochovice, sanace nátrží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89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192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31. 1. 2025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">
        <v>32</v>
      </c>
      <c r="F24" s="37"/>
      <c r="G24" s="37"/>
      <c r="H24" s="37"/>
      <c r="I24" s="139" t="s">
        <v>26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ROUND((SUM(BE120:BE149)),  2)</f>
        <v>0</v>
      </c>
      <c r="G33" s="37"/>
      <c r="H33" s="37"/>
      <c r="I33" s="154">
        <v>0.20999999999999999</v>
      </c>
      <c r="J33" s="153">
        <f>ROUND(((SUM(BE120:BE149))*I33),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40</v>
      </c>
      <c r="F34" s="153">
        <f>ROUND((SUM(BF120:BF149)),  2)</f>
        <v>0</v>
      </c>
      <c r="G34" s="37"/>
      <c r="H34" s="37"/>
      <c r="I34" s="154">
        <v>0.12</v>
      </c>
      <c r="J34" s="153">
        <f>ROUND(((SUM(BF120:BF149))*I34),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ROUND((SUM(BG120:BG149)),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ROUND((SUM(BH120:BH149)),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ROUND((SUM(BI120:BI149)),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Svratka, ř. km 20,890-21,035, Židlochovice, sanace nátrží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SO-01 - Sanace nátrže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31. 1. 2025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>Povodí Moravy,s.p.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92</v>
      </c>
      <c r="D94" s="175"/>
      <c r="E94" s="175"/>
      <c r="F94" s="175"/>
      <c r="G94" s="175"/>
      <c r="H94" s="175"/>
      <c r="I94" s="175"/>
      <c r="J94" s="176" t="s">
        <v>93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94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95</v>
      </c>
    </row>
    <row r="97" s="9" customFormat="1" ht="24.96" customHeight="1">
      <c r="A97" s="9"/>
      <c r="B97" s="178"/>
      <c r="C97" s="179"/>
      <c r="D97" s="180" t="s">
        <v>96</v>
      </c>
      <c r="E97" s="181"/>
      <c r="F97" s="181"/>
      <c r="G97" s="181"/>
      <c r="H97" s="181"/>
      <c r="I97" s="181"/>
      <c r="J97" s="182">
        <f>J121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193</v>
      </c>
      <c r="E98" s="187"/>
      <c r="F98" s="187"/>
      <c r="G98" s="187"/>
      <c r="H98" s="187"/>
      <c r="I98" s="187"/>
      <c r="J98" s="188">
        <f>J122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194</v>
      </c>
      <c r="E99" s="187"/>
      <c r="F99" s="187"/>
      <c r="G99" s="187"/>
      <c r="H99" s="187"/>
      <c r="I99" s="187"/>
      <c r="J99" s="188">
        <f>J142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195</v>
      </c>
      <c r="E100" s="187"/>
      <c r="F100" s="187"/>
      <c r="G100" s="187"/>
      <c r="H100" s="187"/>
      <c r="I100" s="187"/>
      <c r="J100" s="188">
        <f>J148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103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73" t="str">
        <f>E7</f>
        <v>Svratka, ř. km 20,890-21,035, Židlochovice, sanace nátrží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89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SO-01 - Sanace nátrže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F12</f>
        <v xml:space="preserve"> </v>
      </c>
      <c r="G114" s="39"/>
      <c r="H114" s="39"/>
      <c r="I114" s="31" t="s">
        <v>22</v>
      </c>
      <c r="J114" s="78" t="str">
        <f>IF(J12="","",J12)</f>
        <v>31. 1. 2025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E15</f>
        <v xml:space="preserve"> </v>
      </c>
      <c r="G116" s="39"/>
      <c r="H116" s="39"/>
      <c r="I116" s="31" t="s">
        <v>29</v>
      </c>
      <c r="J116" s="35" t="str">
        <f>E21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27</v>
      </c>
      <c r="D117" s="39"/>
      <c r="E117" s="39"/>
      <c r="F117" s="26" t="str">
        <f>IF(E18="","",E18)</f>
        <v>Vyplň údaj</v>
      </c>
      <c r="G117" s="39"/>
      <c r="H117" s="39"/>
      <c r="I117" s="31" t="s">
        <v>31</v>
      </c>
      <c r="J117" s="35" t="str">
        <f>E24</f>
        <v>Povodí Moravy,s.p.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0"/>
      <c r="B119" s="191"/>
      <c r="C119" s="192" t="s">
        <v>104</v>
      </c>
      <c r="D119" s="193" t="s">
        <v>59</v>
      </c>
      <c r="E119" s="193" t="s">
        <v>55</v>
      </c>
      <c r="F119" s="193" t="s">
        <v>56</v>
      </c>
      <c r="G119" s="193" t="s">
        <v>105</v>
      </c>
      <c r="H119" s="193" t="s">
        <v>106</v>
      </c>
      <c r="I119" s="193" t="s">
        <v>107</v>
      </c>
      <c r="J119" s="193" t="s">
        <v>93</v>
      </c>
      <c r="K119" s="194" t="s">
        <v>108</v>
      </c>
      <c r="L119" s="195"/>
      <c r="M119" s="99" t="s">
        <v>1</v>
      </c>
      <c r="N119" s="100" t="s">
        <v>38</v>
      </c>
      <c r="O119" s="100" t="s">
        <v>109</v>
      </c>
      <c r="P119" s="100" t="s">
        <v>110</v>
      </c>
      <c r="Q119" s="100" t="s">
        <v>111</v>
      </c>
      <c r="R119" s="100" t="s">
        <v>112</v>
      </c>
      <c r="S119" s="100" t="s">
        <v>113</v>
      </c>
      <c r="T119" s="101" t="s">
        <v>114</v>
      </c>
      <c r="U119" s="190"/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0"/>
    </row>
    <row r="120" s="2" customFormat="1" ht="22.8" customHeight="1">
      <c r="A120" s="37"/>
      <c r="B120" s="38"/>
      <c r="C120" s="106" t="s">
        <v>115</v>
      </c>
      <c r="D120" s="39"/>
      <c r="E120" s="39"/>
      <c r="F120" s="39"/>
      <c r="G120" s="39"/>
      <c r="H120" s="39"/>
      <c r="I120" s="39"/>
      <c r="J120" s="196">
        <f>BK120</f>
        <v>0</v>
      </c>
      <c r="K120" s="39"/>
      <c r="L120" s="43"/>
      <c r="M120" s="102"/>
      <c r="N120" s="197"/>
      <c r="O120" s="103"/>
      <c r="P120" s="198">
        <f>P121</f>
        <v>0</v>
      </c>
      <c r="Q120" s="103"/>
      <c r="R120" s="198">
        <f>R121</f>
        <v>1730.4571389999999</v>
      </c>
      <c r="S120" s="103"/>
      <c r="T120" s="199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73</v>
      </c>
      <c r="AU120" s="16" t="s">
        <v>95</v>
      </c>
      <c r="BK120" s="200">
        <f>BK121</f>
        <v>0</v>
      </c>
    </row>
    <row r="121" s="12" customFormat="1" ht="25.92" customHeight="1">
      <c r="A121" s="12"/>
      <c r="B121" s="201"/>
      <c r="C121" s="202"/>
      <c r="D121" s="203" t="s">
        <v>73</v>
      </c>
      <c r="E121" s="204" t="s">
        <v>116</v>
      </c>
      <c r="F121" s="204" t="s">
        <v>117</v>
      </c>
      <c r="G121" s="202"/>
      <c r="H121" s="202"/>
      <c r="I121" s="205"/>
      <c r="J121" s="206">
        <f>BK121</f>
        <v>0</v>
      </c>
      <c r="K121" s="202"/>
      <c r="L121" s="207"/>
      <c r="M121" s="208"/>
      <c r="N121" s="209"/>
      <c r="O121" s="209"/>
      <c r="P121" s="210">
        <f>P122+P142+P148</f>
        <v>0</v>
      </c>
      <c r="Q121" s="209"/>
      <c r="R121" s="210">
        <f>R122+R142+R148</f>
        <v>1730.4571389999999</v>
      </c>
      <c r="S121" s="209"/>
      <c r="T121" s="211">
        <f>T122+T142+T148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2" t="s">
        <v>82</v>
      </c>
      <c r="AT121" s="213" t="s">
        <v>73</v>
      </c>
      <c r="AU121" s="213" t="s">
        <v>74</v>
      </c>
      <c r="AY121" s="212" t="s">
        <v>118</v>
      </c>
      <c r="BK121" s="214">
        <f>BK122+BK142+BK148</f>
        <v>0</v>
      </c>
    </row>
    <row r="122" s="12" customFormat="1" ht="22.8" customHeight="1">
      <c r="A122" s="12"/>
      <c r="B122" s="201"/>
      <c r="C122" s="202"/>
      <c r="D122" s="203" t="s">
        <v>73</v>
      </c>
      <c r="E122" s="215" t="s">
        <v>82</v>
      </c>
      <c r="F122" s="215" t="s">
        <v>196</v>
      </c>
      <c r="G122" s="202"/>
      <c r="H122" s="202"/>
      <c r="I122" s="205"/>
      <c r="J122" s="216">
        <f>BK122</f>
        <v>0</v>
      </c>
      <c r="K122" s="202"/>
      <c r="L122" s="207"/>
      <c r="M122" s="208"/>
      <c r="N122" s="209"/>
      <c r="O122" s="209"/>
      <c r="P122" s="210">
        <f>SUM(P123:P141)</f>
        <v>0</v>
      </c>
      <c r="Q122" s="209"/>
      <c r="R122" s="210">
        <f>SUM(R123:R141)</f>
        <v>0.0084190000000000011</v>
      </c>
      <c r="S122" s="209"/>
      <c r="T122" s="211">
        <f>SUM(T123:T141)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82</v>
      </c>
      <c r="AT122" s="213" t="s">
        <v>73</v>
      </c>
      <c r="AU122" s="213" t="s">
        <v>82</v>
      </c>
      <c r="AY122" s="212" t="s">
        <v>118</v>
      </c>
      <c r="BK122" s="214">
        <f>SUM(BK123:BK141)</f>
        <v>0</v>
      </c>
    </row>
    <row r="123" s="2" customFormat="1" ht="33" customHeight="1">
      <c r="A123" s="37"/>
      <c r="B123" s="38"/>
      <c r="C123" s="217" t="s">
        <v>82</v>
      </c>
      <c r="D123" s="217" t="s">
        <v>123</v>
      </c>
      <c r="E123" s="218" t="s">
        <v>197</v>
      </c>
      <c r="F123" s="219" t="s">
        <v>198</v>
      </c>
      <c r="G123" s="220" t="s">
        <v>199</v>
      </c>
      <c r="H123" s="221">
        <v>434.63999999999999</v>
      </c>
      <c r="I123" s="222"/>
      <c r="J123" s="223">
        <f>ROUND(I123*H123,2)</f>
        <v>0</v>
      </c>
      <c r="K123" s="219" t="s">
        <v>200</v>
      </c>
      <c r="L123" s="43"/>
      <c r="M123" s="224" t="s">
        <v>1</v>
      </c>
      <c r="N123" s="225" t="s">
        <v>39</v>
      </c>
      <c r="O123" s="90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8" t="s">
        <v>127</v>
      </c>
      <c r="AT123" s="228" t="s">
        <v>123</v>
      </c>
      <c r="AU123" s="228" t="s">
        <v>84</v>
      </c>
      <c r="AY123" s="16" t="s">
        <v>118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6" t="s">
        <v>82</v>
      </c>
      <c r="BK123" s="229">
        <f>ROUND(I123*H123,2)</f>
        <v>0</v>
      </c>
      <c r="BL123" s="16" t="s">
        <v>127</v>
      </c>
      <c r="BM123" s="228" t="s">
        <v>201</v>
      </c>
    </row>
    <row r="124" s="13" customFormat="1">
      <c r="A124" s="13"/>
      <c r="B124" s="239"/>
      <c r="C124" s="240"/>
      <c r="D124" s="230" t="s">
        <v>202</v>
      </c>
      <c r="E124" s="241" t="s">
        <v>1</v>
      </c>
      <c r="F124" s="242" t="s">
        <v>203</v>
      </c>
      <c r="G124" s="240"/>
      <c r="H124" s="243">
        <v>434.63999999999999</v>
      </c>
      <c r="I124" s="244"/>
      <c r="J124" s="240"/>
      <c r="K124" s="240"/>
      <c r="L124" s="245"/>
      <c r="M124" s="246"/>
      <c r="N124" s="247"/>
      <c r="O124" s="247"/>
      <c r="P124" s="247"/>
      <c r="Q124" s="247"/>
      <c r="R124" s="247"/>
      <c r="S124" s="247"/>
      <c r="T124" s="24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9" t="s">
        <v>202</v>
      </c>
      <c r="AU124" s="249" t="s">
        <v>84</v>
      </c>
      <c r="AV124" s="13" t="s">
        <v>84</v>
      </c>
      <c r="AW124" s="13" t="s">
        <v>30</v>
      </c>
      <c r="AX124" s="13" t="s">
        <v>74</v>
      </c>
      <c r="AY124" s="249" t="s">
        <v>118</v>
      </c>
    </row>
    <row r="125" s="14" customFormat="1">
      <c r="A125" s="14"/>
      <c r="B125" s="250"/>
      <c r="C125" s="251"/>
      <c r="D125" s="230" t="s">
        <v>202</v>
      </c>
      <c r="E125" s="252" t="s">
        <v>1</v>
      </c>
      <c r="F125" s="253" t="s">
        <v>204</v>
      </c>
      <c r="G125" s="251"/>
      <c r="H125" s="254">
        <v>434.63999999999999</v>
      </c>
      <c r="I125" s="255"/>
      <c r="J125" s="251"/>
      <c r="K125" s="251"/>
      <c r="L125" s="256"/>
      <c r="M125" s="257"/>
      <c r="N125" s="258"/>
      <c r="O125" s="258"/>
      <c r="P125" s="258"/>
      <c r="Q125" s="258"/>
      <c r="R125" s="258"/>
      <c r="S125" s="258"/>
      <c r="T125" s="259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60" t="s">
        <v>202</v>
      </c>
      <c r="AU125" s="260" t="s">
        <v>84</v>
      </c>
      <c r="AV125" s="14" t="s">
        <v>127</v>
      </c>
      <c r="AW125" s="14" t="s">
        <v>30</v>
      </c>
      <c r="AX125" s="14" t="s">
        <v>82</v>
      </c>
      <c r="AY125" s="260" t="s">
        <v>118</v>
      </c>
    </row>
    <row r="126" s="2" customFormat="1" ht="37.8" customHeight="1">
      <c r="A126" s="37"/>
      <c r="B126" s="38"/>
      <c r="C126" s="217" t="s">
        <v>187</v>
      </c>
      <c r="D126" s="217" t="s">
        <v>123</v>
      </c>
      <c r="E126" s="218" t="s">
        <v>205</v>
      </c>
      <c r="F126" s="219" t="s">
        <v>206</v>
      </c>
      <c r="G126" s="220" t="s">
        <v>199</v>
      </c>
      <c r="H126" s="221">
        <v>112.47</v>
      </c>
      <c r="I126" s="222"/>
      <c r="J126" s="223">
        <f>ROUND(I126*H126,2)</f>
        <v>0</v>
      </c>
      <c r="K126" s="219" t="s">
        <v>1</v>
      </c>
      <c r="L126" s="43"/>
      <c r="M126" s="224" t="s">
        <v>1</v>
      </c>
      <c r="N126" s="225" t="s">
        <v>39</v>
      </c>
      <c r="O126" s="90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127</v>
      </c>
      <c r="AT126" s="228" t="s">
        <v>123</v>
      </c>
      <c r="AU126" s="228" t="s">
        <v>84</v>
      </c>
      <c r="AY126" s="16" t="s">
        <v>118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82</v>
      </c>
      <c r="BK126" s="229">
        <f>ROUND(I126*H126,2)</f>
        <v>0</v>
      </c>
      <c r="BL126" s="16" t="s">
        <v>127</v>
      </c>
      <c r="BM126" s="228" t="s">
        <v>207</v>
      </c>
    </row>
    <row r="127" s="13" customFormat="1">
      <c r="A127" s="13"/>
      <c r="B127" s="239"/>
      <c r="C127" s="240"/>
      <c r="D127" s="230" t="s">
        <v>202</v>
      </c>
      <c r="E127" s="241" t="s">
        <v>1</v>
      </c>
      <c r="F127" s="242" t="s">
        <v>208</v>
      </c>
      <c r="G127" s="240"/>
      <c r="H127" s="243">
        <v>112.47</v>
      </c>
      <c r="I127" s="244"/>
      <c r="J127" s="240"/>
      <c r="K127" s="240"/>
      <c r="L127" s="245"/>
      <c r="M127" s="246"/>
      <c r="N127" s="247"/>
      <c r="O127" s="247"/>
      <c r="P127" s="247"/>
      <c r="Q127" s="247"/>
      <c r="R127" s="247"/>
      <c r="S127" s="247"/>
      <c r="T127" s="24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9" t="s">
        <v>202</v>
      </c>
      <c r="AU127" s="249" t="s">
        <v>84</v>
      </c>
      <c r="AV127" s="13" t="s">
        <v>84</v>
      </c>
      <c r="AW127" s="13" t="s">
        <v>30</v>
      </c>
      <c r="AX127" s="13" t="s">
        <v>82</v>
      </c>
      <c r="AY127" s="249" t="s">
        <v>118</v>
      </c>
    </row>
    <row r="128" s="2" customFormat="1" ht="44.25" customHeight="1">
      <c r="A128" s="37"/>
      <c r="B128" s="38"/>
      <c r="C128" s="217" t="s">
        <v>84</v>
      </c>
      <c r="D128" s="217" t="s">
        <v>123</v>
      </c>
      <c r="E128" s="218" t="s">
        <v>209</v>
      </c>
      <c r="F128" s="219" t="s">
        <v>210</v>
      </c>
      <c r="G128" s="220" t="s">
        <v>199</v>
      </c>
      <c r="H128" s="221">
        <v>322.17000000000002</v>
      </c>
      <c r="I128" s="222"/>
      <c r="J128" s="223">
        <f>ROUND(I128*H128,2)</f>
        <v>0</v>
      </c>
      <c r="K128" s="219" t="s">
        <v>200</v>
      </c>
      <c r="L128" s="43"/>
      <c r="M128" s="224" t="s">
        <v>1</v>
      </c>
      <c r="N128" s="225" t="s">
        <v>39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127</v>
      </c>
      <c r="AT128" s="228" t="s">
        <v>123</v>
      </c>
      <c r="AU128" s="228" t="s">
        <v>84</v>
      </c>
      <c r="AY128" s="16" t="s">
        <v>118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82</v>
      </c>
      <c r="BK128" s="229">
        <f>ROUND(I128*H128,2)</f>
        <v>0</v>
      </c>
      <c r="BL128" s="16" t="s">
        <v>127</v>
      </c>
      <c r="BM128" s="228" t="s">
        <v>211</v>
      </c>
    </row>
    <row r="129" s="13" customFormat="1">
      <c r="A129" s="13"/>
      <c r="B129" s="239"/>
      <c r="C129" s="240"/>
      <c r="D129" s="230" t="s">
        <v>202</v>
      </c>
      <c r="E129" s="241" t="s">
        <v>1</v>
      </c>
      <c r="F129" s="242" t="s">
        <v>212</v>
      </c>
      <c r="G129" s="240"/>
      <c r="H129" s="243">
        <v>322.17000000000002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9" t="s">
        <v>202</v>
      </c>
      <c r="AU129" s="249" t="s">
        <v>84</v>
      </c>
      <c r="AV129" s="13" t="s">
        <v>84</v>
      </c>
      <c r="AW129" s="13" t="s">
        <v>30</v>
      </c>
      <c r="AX129" s="13" t="s">
        <v>74</v>
      </c>
      <c r="AY129" s="249" t="s">
        <v>118</v>
      </c>
    </row>
    <row r="130" s="14" customFormat="1">
      <c r="A130" s="14"/>
      <c r="B130" s="250"/>
      <c r="C130" s="251"/>
      <c r="D130" s="230" t="s">
        <v>202</v>
      </c>
      <c r="E130" s="252" t="s">
        <v>1</v>
      </c>
      <c r="F130" s="253" t="s">
        <v>204</v>
      </c>
      <c r="G130" s="251"/>
      <c r="H130" s="254">
        <v>322.17000000000002</v>
      </c>
      <c r="I130" s="255"/>
      <c r="J130" s="251"/>
      <c r="K130" s="251"/>
      <c r="L130" s="256"/>
      <c r="M130" s="257"/>
      <c r="N130" s="258"/>
      <c r="O130" s="258"/>
      <c r="P130" s="258"/>
      <c r="Q130" s="258"/>
      <c r="R130" s="258"/>
      <c r="S130" s="258"/>
      <c r="T130" s="25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0" t="s">
        <v>202</v>
      </c>
      <c r="AU130" s="260" t="s">
        <v>84</v>
      </c>
      <c r="AV130" s="14" t="s">
        <v>127</v>
      </c>
      <c r="AW130" s="14" t="s">
        <v>30</v>
      </c>
      <c r="AX130" s="14" t="s">
        <v>82</v>
      </c>
      <c r="AY130" s="260" t="s">
        <v>118</v>
      </c>
    </row>
    <row r="131" s="2" customFormat="1" ht="37.8" customHeight="1">
      <c r="A131" s="37"/>
      <c r="B131" s="38"/>
      <c r="C131" s="217" t="s">
        <v>142</v>
      </c>
      <c r="D131" s="217" t="s">
        <v>123</v>
      </c>
      <c r="E131" s="218" t="s">
        <v>213</v>
      </c>
      <c r="F131" s="219" t="s">
        <v>214</v>
      </c>
      <c r="G131" s="220" t="s">
        <v>215</v>
      </c>
      <c r="H131" s="221">
        <v>420.94</v>
      </c>
      <c r="I131" s="222"/>
      <c r="J131" s="223">
        <f>ROUND(I131*H131,2)</f>
        <v>0</v>
      </c>
      <c r="K131" s="219" t="s">
        <v>200</v>
      </c>
      <c r="L131" s="43"/>
      <c r="M131" s="224" t="s">
        <v>1</v>
      </c>
      <c r="N131" s="225" t="s">
        <v>39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127</v>
      </c>
      <c r="AT131" s="228" t="s">
        <v>123</v>
      </c>
      <c r="AU131" s="228" t="s">
        <v>84</v>
      </c>
      <c r="AY131" s="16" t="s">
        <v>118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82</v>
      </c>
      <c r="BK131" s="229">
        <f>ROUND(I131*H131,2)</f>
        <v>0</v>
      </c>
      <c r="BL131" s="16" t="s">
        <v>127</v>
      </c>
      <c r="BM131" s="228" t="s">
        <v>216</v>
      </c>
    </row>
    <row r="132" s="13" customFormat="1">
      <c r="A132" s="13"/>
      <c r="B132" s="239"/>
      <c r="C132" s="240"/>
      <c r="D132" s="230" t="s">
        <v>202</v>
      </c>
      <c r="E132" s="241" t="s">
        <v>1</v>
      </c>
      <c r="F132" s="242" t="s">
        <v>217</v>
      </c>
      <c r="G132" s="240"/>
      <c r="H132" s="243">
        <v>420.94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9" t="s">
        <v>202</v>
      </c>
      <c r="AU132" s="249" t="s">
        <v>84</v>
      </c>
      <c r="AV132" s="13" t="s">
        <v>84</v>
      </c>
      <c r="AW132" s="13" t="s">
        <v>30</v>
      </c>
      <c r="AX132" s="13" t="s">
        <v>74</v>
      </c>
      <c r="AY132" s="249" t="s">
        <v>118</v>
      </c>
    </row>
    <row r="133" s="14" customFormat="1">
      <c r="A133" s="14"/>
      <c r="B133" s="250"/>
      <c r="C133" s="251"/>
      <c r="D133" s="230" t="s">
        <v>202</v>
      </c>
      <c r="E133" s="252" t="s">
        <v>1</v>
      </c>
      <c r="F133" s="253" t="s">
        <v>204</v>
      </c>
      <c r="G133" s="251"/>
      <c r="H133" s="254">
        <v>420.94</v>
      </c>
      <c r="I133" s="255"/>
      <c r="J133" s="251"/>
      <c r="K133" s="251"/>
      <c r="L133" s="256"/>
      <c r="M133" s="257"/>
      <c r="N133" s="258"/>
      <c r="O133" s="258"/>
      <c r="P133" s="258"/>
      <c r="Q133" s="258"/>
      <c r="R133" s="258"/>
      <c r="S133" s="258"/>
      <c r="T133" s="25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0" t="s">
        <v>202</v>
      </c>
      <c r="AU133" s="260" t="s">
        <v>84</v>
      </c>
      <c r="AV133" s="14" t="s">
        <v>127</v>
      </c>
      <c r="AW133" s="14" t="s">
        <v>30</v>
      </c>
      <c r="AX133" s="14" t="s">
        <v>82</v>
      </c>
      <c r="AY133" s="260" t="s">
        <v>118</v>
      </c>
    </row>
    <row r="134" s="2" customFormat="1" ht="16.5" customHeight="1">
      <c r="A134" s="37"/>
      <c r="B134" s="38"/>
      <c r="C134" s="261" t="s">
        <v>127</v>
      </c>
      <c r="D134" s="261" t="s">
        <v>218</v>
      </c>
      <c r="E134" s="262" t="s">
        <v>219</v>
      </c>
      <c r="F134" s="263" t="s">
        <v>220</v>
      </c>
      <c r="G134" s="264" t="s">
        <v>221</v>
      </c>
      <c r="H134" s="265">
        <v>8.4190000000000005</v>
      </c>
      <c r="I134" s="266"/>
      <c r="J134" s="267">
        <f>ROUND(I134*H134,2)</f>
        <v>0</v>
      </c>
      <c r="K134" s="263" t="s">
        <v>200</v>
      </c>
      <c r="L134" s="268"/>
      <c r="M134" s="269" t="s">
        <v>1</v>
      </c>
      <c r="N134" s="270" t="s">
        <v>39</v>
      </c>
      <c r="O134" s="90"/>
      <c r="P134" s="226">
        <f>O134*H134</f>
        <v>0</v>
      </c>
      <c r="Q134" s="226">
        <v>0.001</v>
      </c>
      <c r="R134" s="226">
        <f>Q134*H134</f>
        <v>0.0084190000000000011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222</v>
      </c>
      <c r="AT134" s="228" t="s">
        <v>218</v>
      </c>
      <c r="AU134" s="228" t="s">
        <v>84</v>
      </c>
      <c r="AY134" s="16" t="s">
        <v>118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82</v>
      </c>
      <c r="BK134" s="229">
        <f>ROUND(I134*H134,2)</f>
        <v>0</v>
      </c>
      <c r="BL134" s="16" t="s">
        <v>127</v>
      </c>
      <c r="BM134" s="228" t="s">
        <v>223</v>
      </c>
    </row>
    <row r="135" s="13" customFormat="1">
      <c r="A135" s="13"/>
      <c r="B135" s="239"/>
      <c r="C135" s="240"/>
      <c r="D135" s="230" t="s">
        <v>202</v>
      </c>
      <c r="E135" s="240"/>
      <c r="F135" s="242" t="s">
        <v>224</v>
      </c>
      <c r="G135" s="240"/>
      <c r="H135" s="243">
        <v>8.4190000000000005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202</v>
      </c>
      <c r="AU135" s="249" t="s">
        <v>84</v>
      </c>
      <c r="AV135" s="13" t="s">
        <v>84</v>
      </c>
      <c r="AW135" s="13" t="s">
        <v>4</v>
      </c>
      <c r="AX135" s="13" t="s">
        <v>82</v>
      </c>
      <c r="AY135" s="249" t="s">
        <v>118</v>
      </c>
    </row>
    <row r="136" s="2" customFormat="1" ht="33" customHeight="1">
      <c r="A136" s="37"/>
      <c r="B136" s="38"/>
      <c r="C136" s="217" t="s">
        <v>120</v>
      </c>
      <c r="D136" s="217" t="s">
        <v>123</v>
      </c>
      <c r="E136" s="218" t="s">
        <v>225</v>
      </c>
      <c r="F136" s="219" t="s">
        <v>226</v>
      </c>
      <c r="G136" s="220" t="s">
        <v>215</v>
      </c>
      <c r="H136" s="221">
        <v>420.94</v>
      </c>
      <c r="I136" s="222"/>
      <c r="J136" s="223">
        <f>ROUND(I136*H136,2)</f>
        <v>0</v>
      </c>
      <c r="K136" s="219" t="s">
        <v>200</v>
      </c>
      <c r="L136" s="43"/>
      <c r="M136" s="224" t="s">
        <v>1</v>
      </c>
      <c r="N136" s="225" t="s">
        <v>39</v>
      </c>
      <c r="O136" s="90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127</v>
      </c>
      <c r="AT136" s="228" t="s">
        <v>123</v>
      </c>
      <c r="AU136" s="228" t="s">
        <v>84</v>
      </c>
      <c r="AY136" s="16" t="s">
        <v>118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82</v>
      </c>
      <c r="BK136" s="229">
        <f>ROUND(I136*H136,2)</f>
        <v>0</v>
      </c>
      <c r="BL136" s="16" t="s">
        <v>127</v>
      </c>
      <c r="BM136" s="228" t="s">
        <v>227</v>
      </c>
    </row>
    <row r="137" s="13" customFormat="1">
      <c r="A137" s="13"/>
      <c r="B137" s="239"/>
      <c r="C137" s="240"/>
      <c r="D137" s="230" t="s">
        <v>202</v>
      </c>
      <c r="E137" s="241" t="s">
        <v>1</v>
      </c>
      <c r="F137" s="242" t="s">
        <v>217</v>
      </c>
      <c r="G137" s="240"/>
      <c r="H137" s="243">
        <v>420.94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202</v>
      </c>
      <c r="AU137" s="249" t="s">
        <v>84</v>
      </c>
      <c r="AV137" s="13" t="s">
        <v>84</v>
      </c>
      <c r="AW137" s="13" t="s">
        <v>30</v>
      </c>
      <c r="AX137" s="13" t="s">
        <v>74</v>
      </c>
      <c r="AY137" s="249" t="s">
        <v>118</v>
      </c>
    </row>
    <row r="138" s="14" customFormat="1">
      <c r="A138" s="14"/>
      <c r="B138" s="250"/>
      <c r="C138" s="251"/>
      <c r="D138" s="230" t="s">
        <v>202</v>
      </c>
      <c r="E138" s="252" t="s">
        <v>1</v>
      </c>
      <c r="F138" s="253" t="s">
        <v>204</v>
      </c>
      <c r="G138" s="251"/>
      <c r="H138" s="254">
        <v>420.94</v>
      </c>
      <c r="I138" s="255"/>
      <c r="J138" s="251"/>
      <c r="K138" s="251"/>
      <c r="L138" s="256"/>
      <c r="M138" s="257"/>
      <c r="N138" s="258"/>
      <c r="O138" s="258"/>
      <c r="P138" s="258"/>
      <c r="Q138" s="258"/>
      <c r="R138" s="258"/>
      <c r="S138" s="258"/>
      <c r="T138" s="25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0" t="s">
        <v>202</v>
      </c>
      <c r="AU138" s="260" t="s">
        <v>84</v>
      </c>
      <c r="AV138" s="14" t="s">
        <v>127</v>
      </c>
      <c r="AW138" s="14" t="s">
        <v>30</v>
      </c>
      <c r="AX138" s="14" t="s">
        <v>82</v>
      </c>
      <c r="AY138" s="260" t="s">
        <v>118</v>
      </c>
    </row>
    <row r="139" s="2" customFormat="1" ht="49.05" customHeight="1">
      <c r="A139" s="37"/>
      <c r="B139" s="38"/>
      <c r="C139" s="217" t="s">
        <v>155</v>
      </c>
      <c r="D139" s="217" t="s">
        <v>123</v>
      </c>
      <c r="E139" s="218" t="s">
        <v>228</v>
      </c>
      <c r="F139" s="219" t="s">
        <v>229</v>
      </c>
      <c r="G139" s="220" t="s">
        <v>215</v>
      </c>
      <c r="H139" s="221">
        <v>707.01999999999998</v>
      </c>
      <c r="I139" s="222"/>
      <c r="J139" s="223">
        <f>ROUND(I139*H139,2)</f>
        <v>0</v>
      </c>
      <c r="K139" s="219" t="s">
        <v>200</v>
      </c>
      <c r="L139" s="43"/>
      <c r="M139" s="224" t="s">
        <v>1</v>
      </c>
      <c r="N139" s="225" t="s">
        <v>39</v>
      </c>
      <c r="O139" s="90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127</v>
      </c>
      <c r="AT139" s="228" t="s">
        <v>123</v>
      </c>
      <c r="AU139" s="228" t="s">
        <v>84</v>
      </c>
      <c r="AY139" s="16" t="s">
        <v>118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82</v>
      </c>
      <c r="BK139" s="229">
        <f>ROUND(I139*H139,2)</f>
        <v>0</v>
      </c>
      <c r="BL139" s="16" t="s">
        <v>127</v>
      </c>
      <c r="BM139" s="228" t="s">
        <v>230</v>
      </c>
    </row>
    <row r="140" s="13" customFormat="1">
      <c r="A140" s="13"/>
      <c r="B140" s="239"/>
      <c r="C140" s="240"/>
      <c r="D140" s="230" t="s">
        <v>202</v>
      </c>
      <c r="E140" s="241" t="s">
        <v>1</v>
      </c>
      <c r="F140" s="242" t="s">
        <v>231</v>
      </c>
      <c r="G140" s="240"/>
      <c r="H140" s="243">
        <v>707.01999999999998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202</v>
      </c>
      <c r="AU140" s="249" t="s">
        <v>84</v>
      </c>
      <c r="AV140" s="13" t="s">
        <v>84</v>
      </c>
      <c r="AW140" s="13" t="s">
        <v>30</v>
      </c>
      <c r="AX140" s="13" t="s">
        <v>74</v>
      </c>
      <c r="AY140" s="249" t="s">
        <v>118</v>
      </c>
    </row>
    <row r="141" s="14" customFormat="1">
      <c r="A141" s="14"/>
      <c r="B141" s="250"/>
      <c r="C141" s="251"/>
      <c r="D141" s="230" t="s">
        <v>202</v>
      </c>
      <c r="E141" s="252" t="s">
        <v>1</v>
      </c>
      <c r="F141" s="253" t="s">
        <v>204</v>
      </c>
      <c r="G141" s="251"/>
      <c r="H141" s="254">
        <v>707.01999999999998</v>
      </c>
      <c r="I141" s="255"/>
      <c r="J141" s="251"/>
      <c r="K141" s="251"/>
      <c r="L141" s="256"/>
      <c r="M141" s="257"/>
      <c r="N141" s="258"/>
      <c r="O141" s="258"/>
      <c r="P141" s="258"/>
      <c r="Q141" s="258"/>
      <c r="R141" s="258"/>
      <c r="S141" s="258"/>
      <c r="T141" s="25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0" t="s">
        <v>202</v>
      </c>
      <c r="AU141" s="260" t="s">
        <v>84</v>
      </c>
      <c r="AV141" s="14" t="s">
        <v>127</v>
      </c>
      <c r="AW141" s="14" t="s">
        <v>30</v>
      </c>
      <c r="AX141" s="14" t="s">
        <v>82</v>
      </c>
      <c r="AY141" s="260" t="s">
        <v>118</v>
      </c>
    </row>
    <row r="142" s="12" customFormat="1" ht="22.8" customHeight="1">
      <c r="A142" s="12"/>
      <c r="B142" s="201"/>
      <c r="C142" s="202"/>
      <c r="D142" s="203" t="s">
        <v>73</v>
      </c>
      <c r="E142" s="215" t="s">
        <v>127</v>
      </c>
      <c r="F142" s="215" t="s">
        <v>232</v>
      </c>
      <c r="G142" s="202"/>
      <c r="H142" s="202"/>
      <c r="I142" s="205"/>
      <c r="J142" s="216">
        <f>BK142</f>
        <v>0</v>
      </c>
      <c r="K142" s="202"/>
      <c r="L142" s="207"/>
      <c r="M142" s="208"/>
      <c r="N142" s="209"/>
      <c r="O142" s="209"/>
      <c r="P142" s="210">
        <f>SUM(P143:P147)</f>
        <v>0</v>
      </c>
      <c r="Q142" s="209"/>
      <c r="R142" s="210">
        <f>SUM(R143:R147)</f>
        <v>1730.4487199999999</v>
      </c>
      <c r="S142" s="209"/>
      <c r="T142" s="211">
        <f>SUM(T143:T147)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2" t="s">
        <v>82</v>
      </c>
      <c r="AT142" s="213" t="s">
        <v>73</v>
      </c>
      <c r="AU142" s="213" t="s">
        <v>82</v>
      </c>
      <c r="AY142" s="212" t="s">
        <v>118</v>
      </c>
      <c r="BK142" s="214">
        <f>SUM(BK143:BK147)</f>
        <v>0</v>
      </c>
    </row>
    <row r="143" s="2" customFormat="1" ht="55.5" customHeight="1">
      <c r="A143" s="37"/>
      <c r="B143" s="38"/>
      <c r="C143" s="217" t="s">
        <v>167</v>
      </c>
      <c r="D143" s="217" t="s">
        <v>123</v>
      </c>
      <c r="E143" s="218" t="s">
        <v>233</v>
      </c>
      <c r="F143" s="219" t="s">
        <v>234</v>
      </c>
      <c r="G143" s="220" t="s">
        <v>199</v>
      </c>
      <c r="H143" s="221">
        <v>712.97000000000003</v>
      </c>
      <c r="I143" s="222"/>
      <c r="J143" s="223">
        <f>ROUND(I143*H143,2)</f>
        <v>0</v>
      </c>
      <c r="K143" s="219" t="s">
        <v>200</v>
      </c>
      <c r="L143" s="43"/>
      <c r="M143" s="224" t="s">
        <v>1</v>
      </c>
      <c r="N143" s="225" t="s">
        <v>39</v>
      </c>
      <c r="O143" s="90"/>
      <c r="P143" s="226">
        <f>O143*H143</f>
        <v>0</v>
      </c>
      <c r="Q143" s="226">
        <v>2.0019999999999998</v>
      </c>
      <c r="R143" s="226">
        <f>Q143*H143</f>
        <v>1427.3659399999999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127</v>
      </c>
      <c r="AT143" s="228" t="s">
        <v>123</v>
      </c>
      <c r="AU143" s="228" t="s">
        <v>84</v>
      </c>
      <c r="AY143" s="16" t="s">
        <v>118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82</v>
      </c>
      <c r="BK143" s="229">
        <f>ROUND(I143*H143,2)</f>
        <v>0</v>
      </c>
      <c r="BL143" s="16" t="s">
        <v>127</v>
      </c>
      <c r="BM143" s="228" t="s">
        <v>235</v>
      </c>
    </row>
    <row r="144" s="13" customFormat="1">
      <c r="A144" s="13"/>
      <c r="B144" s="239"/>
      <c r="C144" s="240"/>
      <c r="D144" s="230" t="s">
        <v>202</v>
      </c>
      <c r="E144" s="241" t="s">
        <v>1</v>
      </c>
      <c r="F144" s="242" t="s">
        <v>236</v>
      </c>
      <c r="G144" s="240"/>
      <c r="H144" s="243">
        <v>712.97000000000003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202</v>
      </c>
      <c r="AU144" s="249" t="s">
        <v>84</v>
      </c>
      <c r="AV144" s="13" t="s">
        <v>84</v>
      </c>
      <c r="AW144" s="13" t="s">
        <v>30</v>
      </c>
      <c r="AX144" s="13" t="s">
        <v>74</v>
      </c>
      <c r="AY144" s="249" t="s">
        <v>118</v>
      </c>
    </row>
    <row r="145" s="14" customFormat="1">
      <c r="A145" s="14"/>
      <c r="B145" s="250"/>
      <c r="C145" s="251"/>
      <c r="D145" s="230" t="s">
        <v>202</v>
      </c>
      <c r="E145" s="252" t="s">
        <v>1</v>
      </c>
      <c r="F145" s="253" t="s">
        <v>204</v>
      </c>
      <c r="G145" s="251"/>
      <c r="H145" s="254">
        <v>712.97000000000003</v>
      </c>
      <c r="I145" s="255"/>
      <c r="J145" s="251"/>
      <c r="K145" s="251"/>
      <c r="L145" s="256"/>
      <c r="M145" s="257"/>
      <c r="N145" s="258"/>
      <c r="O145" s="258"/>
      <c r="P145" s="258"/>
      <c r="Q145" s="258"/>
      <c r="R145" s="258"/>
      <c r="S145" s="258"/>
      <c r="T145" s="25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0" t="s">
        <v>202</v>
      </c>
      <c r="AU145" s="260" t="s">
        <v>84</v>
      </c>
      <c r="AV145" s="14" t="s">
        <v>127</v>
      </c>
      <c r="AW145" s="14" t="s">
        <v>30</v>
      </c>
      <c r="AX145" s="14" t="s">
        <v>82</v>
      </c>
      <c r="AY145" s="260" t="s">
        <v>118</v>
      </c>
    </row>
    <row r="146" s="2" customFormat="1" ht="49.05" customHeight="1">
      <c r="A146" s="37"/>
      <c r="B146" s="38"/>
      <c r="C146" s="217" t="s">
        <v>222</v>
      </c>
      <c r="D146" s="217" t="s">
        <v>123</v>
      </c>
      <c r="E146" s="218" t="s">
        <v>237</v>
      </c>
      <c r="F146" s="219" t="s">
        <v>238</v>
      </c>
      <c r="G146" s="220" t="s">
        <v>199</v>
      </c>
      <c r="H146" s="221">
        <v>151.38999999999999</v>
      </c>
      <c r="I146" s="222"/>
      <c r="J146" s="223">
        <f>ROUND(I146*H146,2)</f>
        <v>0</v>
      </c>
      <c r="K146" s="219" t="s">
        <v>1</v>
      </c>
      <c r="L146" s="43"/>
      <c r="M146" s="224" t="s">
        <v>1</v>
      </c>
      <c r="N146" s="225" t="s">
        <v>39</v>
      </c>
      <c r="O146" s="90"/>
      <c r="P146" s="226">
        <f>O146*H146</f>
        <v>0</v>
      </c>
      <c r="Q146" s="226">
        <v>2.0019999999999998</v>
      </c>
      <c r="R146" s="226">
        <f>Q146*H146</f>
        <v>303.08277999999996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127</v>
      </c>
      <c r="AT146" s="228" t="s">
        <v>123</v>
      </c>
      <c r="AU146" s="228" t="s">
        <v>84</v>
      </c>
      <c r="AY146" s="16" t="s">
        <v>118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82</v>
      </c>
      <c r="BK146" s="229">
        <f>ROUND(I146*H146,2)</f>
        <v>0</v>
      </c>
      <c r="BL146" s="16" t="s">
        <v>127</v>
      </c>
      <c r="BM146" s="228" t="s">
        <v>239</v>
      </c>
    </row>
    <row r="147" s="13" customFormat="1">
      <c r="A147" s="13"/>
      <c r="B147" s="239"/>
      <c r="C147" s="240"/>
      <c r="D147" s="230" t="s">
        <v>202</v>
      </c>
      <c r="E147" s="241" t="s">
        <v>1</v>
      </c>
      <c r="F147" s="242" t="s">
        <v>240</v>
      </c>
      <c r="G147" s="240"/>
      <c r="H147" s="243">
        <v>151.38999999999999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9" t="s">
        <v>202</v>
      </c>
      <c r="AU147" s="249" t="s">
        <v>84</v>
      </c>
      <c r="AV147" s="13" t="s">
        <v>84</v>
      </c>
      <c r="AW147" s="13" t="s">
        <v>30</v>
      </c>
      <c r="AX147" s="13" t="s">
        <v>82</v>
      </c>
      <c r="AY147" s="249" t="s">
        <v>118</v>
      </c>
    </row>
    <row r="148" s="12" customFormat="1" ht="22.8" customHeight="1">
      <c r="A148" s="12"/>
      <c r="B148" s="201"/>
      <c r="C148" s="202"/>
      <c r="D148" s="203" t="s">
        <v>73</v>
      </c>
      <c r="E148" s="215" t="s">
        <v>241</v>
      </c>
      <c r="F148" s="215" t="s">
        <v>242</v>
      </c>
      <c r="G148" s="202"/>
      <c r="H148" s="202"/>
      <c r="I148" s="205"/>
      <c r="J148" s="216">
        <f>BK148</f>
        <v>0</v>
      </c>
      <c r="K148" s="202"/>
      <c r="L148" s="207"/>
      <c r="M148" s="208"/>
      <c r="N148" s="209"/>
      <c r="O148" s="209"/>
      <c r="P148" s="210">
        <f>P149</f>
        <v>0</v>
      </c>
      <c r="Q148" s="209"/>
      <c r="R148" s="210">
        <f>R149</f>
        <v>0</v>
      </c>
      <c r="S148" s="209"/>
      <c r="T148" s="211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2" t="s">
        <v>82</v>
      </c>
      <c r="AT148" s="213" t="s">
        <v>73</v>
      </c>
      <c r="AU148" s="213" t="s">
        <v>82</v>
      </c>
      <c r="AY148" s="212" t="s">
        <v>118</v>
      </c>
      <c r="BK148" s="214">
        <f>BK149</f>
        <v>0</v>
      </c>
    </row>
    <row r="149" s="2" customFormat="1" ht="33" customHeight="1">
      <c r="A149" s="37"/>
      <c r="B149" s="38"/>
      <c r="C149" s="217" t="s">
        <v>173</v>
      </c>
      <c r="D149" s="217" t="s">
        <v>123</v>
      </c>
      <c r="E149" s="218" t="s">
        <v>243</v>
      </c>
      <c r="F149" s="219" t="s">
        <v>244</v>
      </c>
      <c r="G149" s="220" t="s">
        <v>245</v>
      </c>
      <c r="H149" s="221">
        <v>1730.4570000000001</v>
      </c>
      <c r="I149" s="222"/>
      <c r="J149" s="223">
        <f>ROUND(I149*H149,2)</f>
        <v>0</v>
      </c>
      <c r="K149" s="219" t="s">
        <v>200</v>
      </c>
      <c r="L149" s="43"/>
      <c r="M149" s="271" t="s">
        <v>1</v>
      </c>
      <c r="N149" s="272" t="s">
        <v>39</v>
      </c>
      <c r="O149" s="237"/>
      <c r="P149" s="273">
        <f>O149*H149</f>
        <v>0</v>
      </c>
      <c r="Q149" s="273">
        <v>0</v>
      </c>
      <c r="R149" s="273">
        <f>Q149*H149</f>
        <v>0</v>
      </c>
      <c r="S149" s="273">
        <v>0</v>
      </c>
      <c r="T149" s="27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127</v>
      </c>
      <c r="AT149" s="228" t="s">
        <v>123</v>
      </c>
      <c r="AU149" s="228" t="s">
        <v>84</v>
      </c>
      <c r="AY149" s="16" t="s">
        <v>118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82</v>
      </c>
      <c r="BK149" s="229">
        <f>ROUND(I149*H149,2)</f>
        <v>0</v>
      </c>
      <c r="BL149" s="16" t="s">
        <v>127</v>
      </c>
      <c r="BM149" s="228" t="s">
        <v>246</v>
      </c>
    </row>
    <row r="150" s="2" customFormat="1" ht="6.96" customHeight="1">
      <c r="A150" s="37"/>
      <c r="B150" s="65"/>
      <c r="C150" s="66"/>
      <c r="D150" s="66"/>
      <c r="E150" s="66"/>
      <c r="F150" s="66"/>
      <c r="G150" s="66"/>
      <c r="H150" s="66"/>
      <c r="I150" s="66"/>
      <c r="J150" s="66"/>
      <c r="K150" s="66"/>
      <c r="L150" s="43"/>
      <c r="M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</row>
  </sheetData>
  <sheetProtection sheet="1" autoFilter="0" formatColumns="0" formatRows="0" objects="1" scenarios="1" spinCount="100000" saltValue="upg8NWjHC48l/yrfEHMFDWe4SCQwm9uclA4SNwc6t32CHZtoMMbv3+uk1G6Dbab2CTH8K3WB4o4qlvIJs4o8Wg==" hashValue="Y8e9GEMHroVOUdXgKq/SdHx3/BLOSrzwp4g6nIaxEU/klr941fcWg9G1+nhHKUgrdVHZLVuRDc/0hSTqNc+g3Q==" algorithmName="SHA-512" password="CC35"/>
  <autoFilter ref="C119:K14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Seifertová Lucie</dc:creator>
  <cp:lastModifiedBy>Seifertová Lucie</cp:lastModifiedBy>
  <dcterms:created xsi:type="dcterms:W3CDTF">2025-02-27T13:09:53Z</dcterms:created>
  <dcterms:modified xsi:type="dcterms:W3CDTF">2025-02-27T13:09:57Z</dcterms:modified>
</cp:coreProperties>
</file>